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3cf34ec80dff10ac/Documents/pharm'training lab/client/Phie de Jolimont/"/>
    </mc:Choice>
  </mc:AlternateContent>
  <xr:revisionPtr revIDLastSave="0" documentId="8_{BFEF0666-98BD-477A-AFF5-D60662F53012}" xr6:coauthVersionLast="47" xr6:coauthVersionMax="47" xr10:uidLastSave="{00000000-0000-0000-0000-000000000000}"/>
  <bookViews>
    <workbookView xWindow="1848" yWindow="1848" windowWidth="17280" windowHeight="8964" activeTab="2" xr2:uid="{00000000-000D-0000-FFFF-FFFF00000000}"/>
  </bookViews>
  <sheets>
    <sheet name="Poudre" sheetId="1" r:id="rId1"/>
    <sheet name="Gélules" sheetId="2" r:id="rId2"/>
    <sheet name="Suppositoires" sheetId="3" r:id="rId3"/>
  </sheets>
  <definedNames>
    <definedName name="_Ms1">Poudre!$E$26</definedName>
    <definedName name="_xlnm.Print_Area" localSheetId="1">Gélules!$A$1:$K$47</definedName>
    <definedName name="_xlnm.Print_Area" localSheetId="2">Suppositoires!$A$1:$K$41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3" l="1"/>
  <c r="I9" i="3" s="1"/>
  <c r="H19" i="2" l="1"/>
  <c r="F21" i="1" l="1"/>
  <c r="H21" i="1" s="1"/>
  <c r="H16" i="2" l="1"/>
  <c r="H21" i="2" l="1"/>
  <c r="F9" i="1"/>
  <c r="H9" i="1" s="1"/>
  <c r="H37" i="1"/>
  <c r="G45" i="2"/>
  <c r="G9" i="2"/>
  <c r="I9" i="2" s="1"/>
  <c r="I29" i="3"/>
  <c r="I16" i="3"/>
  <c r="G39" i="3" s="1"/>
  <c r="I34" i="2"/>
  <c r="I38" i="2" s="1"/>
  <c r="G40" i="2" s="1"/>
  <c r="I40" i="2" s="1"/>
  <c r="G46" i="2"/>
  <c r="I45" i="2" l="1"/>
  <c r="F47" i="1"/>
  <c r="F43" i="1"/>
  <c r="F50" i="1"/>
  <c r="F46" i="1"/>
  <c r="F42" i="1"/>
  <c r="F49" i="1"/>
  <c r="F45" i="1"/>
  <c r="F41" i="1"/>
  <c r="F48" i="1"/>
  <c r="F44" i="1"/>
  <c r="G40" i="3"/>
  <c r="I39" i="3" s="1"/>
  <c r="G34" i="3"/>
  <c r="I34" i="3" s="1"/>
  <c r="E56" i="1" l="1"/>
</calcChain>
</file>

<file path=xl/sharedStrings.xml><?xml version="1.0" encoding="utf-8"?>
<sst xmlns="http://schemas.openxmlformats.org/spreadsheetml/2006/main" count="197" uniqueCount="95">
  <si>
    <t xml:space="preserve">≤ 2 % </t>
  </si>
  <si>
    <t>In process controle</t>
  </si>
  <si>
    <t>Ms1 =</t>
  </si>
  <si>
    <t>Ms2 =</t>
  </si>
  <si>
    <t>Ms3 =</t>
  </si>
  <si>
    <t>Ms4 =</t>
  </si>
  <si>
    <t>Ms5 =</t>
  </si>
  <si>
    <t>Ms6 =</t>
  </si>
  <si>
    <t>Ms7 =</t>
  </si>
  <si>
    <t>Ms8 =</t>
  </si>
  <si>
    <t>Ms9 =</t>
  </si>
  <si>
    <t>Ms10 =</t>
  </si>
  <si>
    <t>&lt; 300 mg</t>
  </si>
  <si>
    <t>≥ 300 mg</t>
  </si>
  <si>
    <t>S1 =</t>
  </si>
  <si>
    <t>S2 =</t>
  </si>
  <si>
    <t>S3 =</t>
  </si>
  <si>
    <t>S4 =</t>
  </si>
  <si>
    <t>S5 =</t>
  </si>
  <si>
    <t>S6 =</t>
  </si>
  <si>
    <t>S7 =</t>
  </si>
  <si>
    <t>S8 =</t>
  </si>
  <si>
    <t>S9 =</t>
  </si>
  <si>
    <t>S10 =</t>
  </si>
  <si>
    <t>Mg1 =</t>
  </si>
  <si>
    <t>Mg2 =</t>
  </si>
  <si>
    <t>Mg3 =</t>
  </si>
  <si>
    <t>Mg4 =</t>
  </si>
  <si>
    <t>Mg5 =</t>
  </si>
  <si>
    <t>Mg6 =</t>
  </si>
  <si>
    <t>Mg7 =</t>
  </si>
  <si>
    <t>Mg8 =</t>
  </si>
  <si>
    <t>Mg9 =</t>
  </si>
  <si>
    <t>Mg10 =</t>
  </si>
  <si>
    <t xml:space="preserve">≤ 3 % </t>
  </si>
  <si>
    <t>Contrôle du produit fini</t>
  </si>
  <si>
    <t>Poudre divisée</t>
  </si>
  <si>
    <t>Ecart maximum</t>
  </si>
  <si>
    <t>Max. 2 unités</t>
  </si>
  <si>
    <t>Aucune unité</t>
  </si>
  <si>
    <t>Gélules</t>
  </si>
  <si>
    <t>Suppositoires</t>
  </si>
  <si>
    <t>1) Ecart entre la masse moyenne d'un suppositoire (Mm) et la masse théorique d'un suppositoire (Mt) ≤ 3 %</t>
  </si>
  <si>
    <t>Ecart (%) = [ | Mp - Mt | / Mt ] x 100 =</t>
  </si>
  <si>
    <t>Ecart (%) = [ | Mc - Mt | / Mt ] x 100 =</t>
  </si>
  <si>
    <t>Ecart (%) = [ | Mm - Mt | / Mt ] x 100 =</t>
  </si>
  <si>
    <t>Limite inférieure = (Mt x 0.9) =</t>
  </si>
  <si>
    <t>Limite supérieure = (Mt x 1.1) =</t>
  </si>
  <si>
    <t>1) Ecart entre la masse moyenne du contenu d’une gélule (Mc) et la masse théorique du contenu d’une gélule (Mt) ≤ 3 %</t>
  </si>
  <si>
    <t>2) La masse (Mg1…Mg10) d'aucune gélule ne peut dépasser les limites définies</t>
  </si>
  <si>
    <t>Poudre non-divisée</t>
  </si>
  <si>
    <t>Mm</t>
  </si>
  <si>
    <t>S&gt;±10%</t>
  </si>
  <si>
    <t>S&gt;±20%</t>
  </si>
  <si>
    <t>S&gt;±7.5%</t>
  </si>
  <si>
    <t>S&gt;±15%</t>
  </si>
  <si>
    <t>S=±7.5%</t>
  </si>
  <si>
    <t>S=±10%</t>
  </si>
  <si>
    <t>2) La masse (Ms1…Ms10) d'aucun suppositoire ne peut dépasser les limites définies</t>
  </si>
  <si>
    <t>Ecart entre la masse totale (Mp) et la masse totale théorique (Mt) de poudre ≤ 2 %</t>
  </si>
  <si>
    <t>g</t>
  </si>
  <si>
    <t>mg</t>
  </si>
  <si>
    <t>Peser 10 gélules séparément</t>
  </si>
  <si>
    <t>Mp =</t>
  </si>
  <si>
    <t>Mt =</t>
  </si>
  <si>
    <t>Masse totale de poudre</t>
  </si>
  <si>
    <t>Masse totale théorique de poudre</t>
  </si>
  <si>
    <t>N =</t>
  </si>
  <si>
    <t>Nombre de gélules à préparer</t>
  </si>
  <si>
    <r>
      <t>Masse théorique du contenu d'une gélule</t>
    </r>
    <r>
      <rPr>
        <sz val="11"/>
        <color indexed="8"/>
        <rFont val="Tahoma"/>
        <family val="2"/>
      </rPr>
      <t xml:space="preserve"> = Mp / N</t>
    </r>
  </si>
  <si>
    <t>Mv10 =</t>
  </si>
  <si>
    <t>Mv =</t>
  </si>
  <si>
    <t>Peser 10 gélules vides ensemble</t>
  </si>
  <si>
    <r>
      <t xml:space="preserve">Masse moyenne d'une gélule vide </t>
    </r>
    <r>
      <rPr>
        <sz val="11"/>
        <color indexed="8"/>
        <rFont val="Tahoma"/>
        <family val="2"/>
      </rPr>
      <t>= Mv10 / 10</t>
    </r>
  </si>
  <si>
    <r>
      <t xml:space="preserve">Masse moyenne d'une gélule </t>
    </r>
    <r>
      <rPr>
        <sz val="11"/>
        <color indexed="8"/>
        <rFont val="Tahoma"/>
        <family val="2"/>
      </rPr>
      <t>= [ ∑ (Mg1... Mg10) ] / 10</t>
    </r>
  </si>
  <si>
    <r>
      <t>Masse moyenne du contenu d'une gélule</t>
    </r>
    <r>
      <rPr>
        <b/>
        <sz val="11"/>
        <color indexed="8"/>
        <rFont val="Tahoma"/>
        <family val="2"/>
      </rPr>
      <t xml:space="preserve"> </t>
    </r>
    <r>
      <rPr>
        <sz val="11"/>
        <color indexed="8"/>
        <rFont val="Tahoma"/>
        <family val="2"/>
      </rPr>
      <t>= Mm - Mv</t>
    </r>
  </si>
  <si>
    <t>Peser 10 unités séparément</t>
  </si>
  <si>
    <r>
      <t>Masse moyenne d'une unité</t>
    </r>
    <r>
      <rPr>
        <sz val="11"/>
        <color indexed="8"/>
        <rFont val="Tahoma"/>
        <family val="2"/>
      </rPr>
      <t xml:space="preserve"> = [ ∑ (Ms1... Ms10) ] / 10</t>
    </r>
  </si>
  <si>
    <t>Mm =</t>
  </si>
  <si>
    <t>Ecart entre la masse totale (Mp) et la masse totale théorique (Mt) de poudre avant l'ajout de l'excipient ≤ 2 %</t>
  </si>
  <si>
    <t>Masse totale d'excipients et de matières premières</t>
  </si>
  <si>
    <t>Nombre de suppositoires à préparer</t>
  </si>
  <si>
    <r>
      <t>Masse théorique d'un suppositoire</t>
    </r>
    <r>
      <rPr>
        <sz val="11"/>
        <color indexed="8"/>
        <rFont val="Tahoma"/>
        <family val="2"/>
      </rPr>
      <t xml:space="preserve"> = M / N</t>
    </r>
  </si>
  <si>
    <t xml:space="preserve">M = </t>
  </si>
  <si>
    <t xml:space="preserve">N = </t>
  </si>
  <si>
    <t>Peser 10 suppositoires séparément</t>
  </si>
  <si>
    <r>
      <t>Masse moyenne d'un suppositoire</t>
    </r>
    <r>
      <rPr>
        <sz val="11"/>
        <color indexed="8"/>
        <rFont val="Tahoma"/>
        <family val="2"/>
      </rPr>
      <t xml:space="preserve"> = [ ∑ (Ms1... Ms10) ] / 10</t>
    </r>
  </si>
  <si>
    <t>Masse théorique d'une gélule remplie</t>
  </si>
  <si>
    <t>Mgt =</t>
  </si>
  <si>
    <t>Mc =</t>
  </si>
  <si>
    <r>
      <t>Limite inférieure = [(Mt x 0.9) + Mv</t>
    </r>
    <r>
      <rPr>
        <sz val="11"/>
        <color indexed="8"/>
        <rFont val="Tahoma"/>
        <family val="2"/>
      </rPr>
      <t>] =</t>
    </r>
  </si>
  <si>
    <r>
      <t xml:space="preserve">Limite supérieure = [(Mt x 1.1) + Mv </t>
    </r>
    <r>
      <rPr>
        <sz val="11"/>
        <color indexed="8"/>
        <rFont val="Tahoma"/>
        <family val="2"/>
      </rPr>
      <t>] =</t>
    </r>
  </si>
  <si>
    <t>%</t>
  </si>
  <si>
    <r>
      <t>Ecarts</t>
    </r>
    <r>
      <rPr>
        <sz val="11"/>
        <color indexed="8"/>
        <rFont val="Tahoma"/>
        <family val="2"/>
      </rPr>
      <t xml:space="preserve"> entre Ms1… Ms10 et Mm </t>
    </r>
    <r>
      <rPr>
        <sz val="11"/>
        <color rgb="FFFF0000"/>
        <rFont val="Tahoma"/>
        <family val="2"/>
      </rPr>
      <t xml:space="preserve">en valeur absolue </t>
    </r>
    <r>
      <rPr>
        <sz val="11"/>
        <color indexed="8"/>
        <rFont val="Tahoma"/>
        <family val="2"/>
      </rPr>
      <t>(%) = [ (Ms - Mm) / Mm ] x 100</t>
    </r>
  </si>
  <si>
    <t>Ecarts maximaux autorisés entre Ms et Mm (S)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</si>
</sst>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2" x14ac:knownFonts="1">
    <font>
      <sz val="11"/>
      <color theme="1"/>
      <name val="Calibri"/>
      <family val="2"/>
      <scheme val="minor"/>
    </font>
    <font>
      <sz val="11"/>
      <color indexed="8"/>
      <name val="Tahoma"/>
      <family val="2"/>
    </font>
    <font>
      <sz val="11"/>
      <name val="Tahoma"/>
      <family val="2"/>
    </font>
    <font>
      <b/>
      <sz val="11"/>
      <color indexed="8"/>
      <name val="Tahoma"/>
      <family val="2"/>
    </font>
    <font>
      <sz val="11"/>
      <color theme="1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ahoma"/>
      <family val="2"/>
    </font>
    <font>
      <b/>
      <sz val="11"/>
      <color rgb="FFFFC000"/>
      <name val="Tahoma"/>
      <family val="2"/>
    </font>
    <font>
      <b/>
      <sz val="12"/>
      <color theme="1"/>
      <name val="Calibri"/>
      <family val="2"/>
      <scheme val="minor"/>
    </font>
    <font>
      <sz val="11"/>
      <color rgb="FFFFC000"/>
      <name val="Tahoma"/>
      <family val="2"/>
    </font>
    <font>
      <b/>
      <sz val="11"/>
      <color rgb="FF0070C0"/>
      <name val="Tahoma"/>
      <family val="2"/>
    </font>
    <font>
      <sz val="11"/>
      <color theme="1"/>
      <name val="Arial"/>
      <family val="2"/>
    </font>
    <font>
      <b/>
      <sz val="11"/>
      <color theme="1"/>
      <name val="Tahoma"/>
      <family val="2"/>
    </font>
    <font>
      <b/>
      <sz val="12"/>
      <color theme="1" tint="0.499984740745262"/>
      <name val="Tahoma"/>
      <family val="2"/>
    </font>
    <font>
      <sz val="11"/>
      <color theme="1" tint="0.499984740745262"/>
      <name val="Tahoma"/>
      <family val="2"/>
    </font>
    <font>
      <b/>
      <sz val="12"/>
      <color rgb="FF0070C0"/>
      <name val="Tahoma"/>
      <family val="2"/>
    </font>
    <font>
      <sz val="9"/>
      <color theme="1"/>
      <name val="Arial"/>
      <family val="2"/>
    </font>
    <font>
      <b/>
      <sz val="14"/>
      <color theme="9" tint="-0.249977111117893"/>
      <name val="Tahoma"/>
      <family val="2"/>
    </font>
    <font>
      <sz val="11"/>
      <color theme="9" tint="-0.249977111117893"/>
      <name val="Tahoma"/>
      <family val="2"/>
    </font>
    <font>
      <sz val="11"/>
      <color rgb="FFFF0000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5"/>
      </patternFill>
    </fill>
    <fill>
      <patternFill patternType="solid">
        <fgColor rgb="FFF2F2F2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9" tint="-0.249977111117893"/>
      </top>
      <bottom/>
      <diagonal/>
    </border>
    <border>
      <left/>
      <right/>
      <top style="medium">
        <color theme="9" tint="-0.249977111117893"/>
      </top>
      <bottom/>
      <diagonal/>
    </border>
    <border>
      <left style="medium">
        <color theme="9" tint="-0.249977111117893"/>
      </left>
      <right style="medium">
        <color indexed="64"/>
      </right>
      <top style="medium">
        <color theme="9" tint="-0.249977111117893"/>
      </top>
      <bottom style="medium">
        <color theme="9" tint="-0.249977111117893"/>
      </bottom>
      <diagonal/>
    </border>
    <border>
      <left style="medium">
        <color theme="9" tint="-0.249977111117893"/>
      </left>
      <right/>
      <top/>
      <bottom/>
      <diagonal/>
    </border>
    <border>
      <left style="medium">
        <color theme="9" tint="-0.249977111117893"/>
      </left>
      <right style="medium">
        <color theme="9" tint="-0.249977111117893"/>
      </right>
      <top style="medium">
        <color theme="9" tint="-0.249977111117893"/>
      </top>
      <bottom style="medium">
        <color theme="9" tint="-0.249977111117893"/>
      </bottom>
      <diagonal/>
    </border>
    <border>
      <left style="medium">
        <color theme="9" tint="-0.249977111117893"/>
      </left>
      <right/>
      <top style="medium">
        <color theme="9" tint="-0.249977111117893"/>
      </top>
      <bottom style="medium">
        <color theme="9" tint="-0.249977111117893"/>
      </bottom>
      <diagonal/>
    </border>
    <border>
      <left style="medium">
        <color theme="9" tint="-0.249977111117893"/>
      </left>
      <right/>
      <top style="medium">
        <color theme="9" tint="-0.249977111117893"/>
      </top>
      <bottom/>
      <diagonal/>
    </border>
    <border>
      <left/>
      <right/>
      <top style="medium">
        <color theme="9" tint="-0.249977111117893"/>
      </top>
      <bottom style="medium">
        <color theme="9" tint="-0.249977111117893"/>
      </bottom>
      <diagonal/>
    </border>
    <border>
      <left/>
      <right style="medium">
        <color theme="9" tint="-0.249977111117893"/>
      </right>
      <top/>
      <bottom/>
      <diagonal/>
    </border>
    <border>
      <left/>
      <right/>
      <top style="medium">
        <color theme="0" tint="-4.9989318521683403E-2"/>
      </top>
      <bottom/>
      <diagonal/>
    </border>
    <border>
      <left style="thin">
        <color theme="9" tint="-0.249977111117893"/>
      </left>
      <right/>
      <top style="thin">
        <color theme="9" tint="-0.249977111117893"/>
      </top>
      <bottom style="thin">
        <color theme="9" tint="-0.249977111117893"/>
      </bottom>
      <diagonal/>
    </border>
    <border>
      <left style="thin">
        <color theme="9" tint="-0.249977111117893"/>
      </left>
      <right/>
      <top/>
      <bottom/>
      <diagonal/>
    </border>
    <border>
      <left/>
      <right/>
      <top/>
      <bottom style="thin">
        <color theme="9" tint="-0.249977111117893"/>
      </bottom>
      <diagonal/>
    </border>
    <border>
      <left/>
      <right style="thin">
        <color theme="9" tint="-0.249977111117893"/>
      </right>
      <top/>
      <bottom/>
      <diagonal/>
    </border>
    <border>
      <left style="thin">
        <color theme="9" tint="-0.249977111117893"/>
      </left>
      <right/>
      <top style="thin">
        <color theme="9" tint="-0.249977111117893"/>
      </top>
      <bottom/>
      <diagonal/>
    </border>
    <border>
      <left/>
      <right/>
      <top/>
      <bottom style="medium">
        <color theme="9" tint="-0.249977111117893"/>
      </bottom>
      <diagonal/>
    </border>
    <border>
      <left style="medium">
        <color theme="9" tint="-0.249977111117893"/>
      </left>
      <right style="medium">
        <color theme="9" tint="-0.249977111117893"/>
      </right>
      <top style="medium">
        <color theme="9" tint="-0.249977111117893"/>
      </top>
      <bottom/>
      <diagonal/>
    </border>
    <border>
      <left style="medium">
        <color theme="0" tint="-4.9989318521683403E-2"/>
      </left>
      <right/>
      <top/>
      <bottom/>
      <diagonal/>
    </border>
    <border>
      <left/>
      <right style="medium">
        <color theme="9" tint="-0.249977111117893"/>
      </right>
      <top style="medium">
        <color theme="9" tint="-0.249977111117893"/>
      </top>
      <bottom style="medium">
        <color theme="9" tint="-0.249977111117893"/>
      </bottom>
      <diagonal/>
    </border>
    <border>
      <left/>
      <right style="medium">
        <color theme="9" tint="-0.249977111117893"/>
      </right>
      <top style="thin">
        <color theme="9" tint="-0.249977111117893"/>
      </top>
      <bottom/>
      <diagonal/>
    </border>
    <border>
      <left/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medium">
        <color indexed="64"/>
      </left>
      <right/>
      <top style="medium">
        <color theme="9" tint="-0.24994659260841701"/>
      </top>
      <bottom style="medium">
        <color theme="9" tint="-0.24994659260841701"/>
      </bottom>
      <diagonal/>
    </border>
    <border>
      <left/>
      <right style="medium">
        <color theme="9" tint="-0.24994659260841701"/>
      </right>
      <top style="medium">
        <color theme="9" tint="-0.24994659260841701"/>
      </top>
      <bottom/>
      <diagonal/>
    </border>
    <border>
      <left/>
      <right style="medium">
        <color theme="9" tint="-0.24994659260841701"/>
      </right>
      <top/>
      <bottom style="medium">
        <color theme="9" tint="-0.24994659260841701"/>
      </bottom>
      <diagonal/>
    </border>
    <border>
      <left style="medium">
        <color theme="9" tint="-0.24994659260841701"/>
      </left>
      <right/>
      <top style="medium">
        <color theme="9" tint="-0.24994659260841701"/>
      </top>
      <bottom/>
      <diagonal/>
    </border>
    <border>
      <left style="medium">
        <color theme="9" tint="-0.24994659260841701"/>
      </left>
      <right/>
      <top/>
      <bottom style="medium">
        <color theme="9" tint="-0.24994659260841701"/>
      </bottom>
      <diagonal/>
    </border>
    <border>
      <left style="thin">
        <color theme="9" tint="-0.249977111117893"/>
      </left>
      <right style="medium">
        <color theme="9" tint="-0.249977111117893"/>
      </right>
      <top style="thin">
        <color theme="9" tint="-0.249977111117893"/>
      </top>
      <bottom style="thin">
        <color theme="9" tint="-0.249977111117893"/>
      </bottom>
      <diagonal/>
    </border>
    <border>
      <left/>
      <right/>
      <top/>
      <bottom style="medium">
        <color indexed="64"/>
      </bottom>
      <diagonal/>
    </border>
    <border>
      <left style="medium">
        <color theme="9" tint="-0.249977111117893"/>
      </left>
      <right style="medium">
        <color theme="9" tint="-0.249977111117893"/>
      </right>
      <top style="medium">
        <color indexed="64"/>
      </top>
      <bottom style="medium">
        <color theme="9" tint="-0.249977111117893"/>
      </bottom>
      <diagonal/>
    </border>
    <border>
      <left style="medium">
        <color theme="9" tint="-0.249977111117893"/>
      </left>
      <right style="medium">
        <color indexed="64"/>
      </right>
      <top style="medium">
        <color indexed="64"/>
      </top>
      <bottom style="medium">
        <color theme="9" tint="-0.249977111117893"/>
      </bottom>
      <diagonal/>
    </border>
    <border>
      <left style="medium">
        <color indexed="64"/>
      </left>
      <right/>
      <top/>
      <bottom/>
      <diagonal/>
    </border>
    <border>
      <left style="thin">
        <color theme="9" tint="-0.249977111117893"/>
      </left>
      <right style="medium">
        <color indexed="64"/>
      </right>
      <top style="thin">
        <color theme="9" tint="-0.249977111117893"/>
      </top>
      <bottom style="thin">
        <color theme="9" tint="-0.249977111117893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theme="9" tint="-0.249977111117893"/>
      </left>
      <right style="medium">
        <color indexed="64"/>
      </right>
      <top/>
      <bottom style="medium">
        <color theme="9" tint="-0.249977111117893"/>
      </bottom>
      <diagonal/>
    </border>
    <border>
      <left style="medium">
        <color theme="9" tint="-0.249977111117893"/>
      </left>
      <right/>
      <top/>
      <bottom style="medium">
        <color theme="9" tint="-0.249977111117893"/>
      </bottom>
      <diagonal/>
    </border>
    <border>
      <left/>
      <right/>
      <top style="medium">
        <color theme="9" tint="-0.249977111117893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theme="9" tint="-0.249977111117893"/>
      </left>
      <right style="medium">
        <color indexed="64"/>
      </right>
      <top/>
      <bottom/>
      <diagonal/>
    </border>
  </borders>
  <cellStyleXfs count="4">
    <xf numFmtId="0" fontId="0" fillId="0" borderId="0"/>
    <xf numFmtId="0" fontId="4" fillId="2" borderId="0" applyNumberFormat="0" applyBorder="0" applyAlignment="0" applyProtection="0"/>
    <xf numFmtId="0" fontId="5" fillId="3" borderId="2" applyNumberFormat="0" applyAlignment="0" applyProtection="0"/>
    <xf numFmtId="0" fontId="6" fillId="0" borderId="0" applyNumberFormat="0" applyFill="0" applyBorder="0" applyAlignment="0" applyProtection="0"/>
  </cellStyleXfs>
  <cellXfs count="109">
    <xf numFmtId="0" fontId="0" fillId="0" borderId="0" xfId="0"/>
    <xf numFmtId="0" fontId="8" fillId="0" borderId="0" xfId="0" applyFont="1"/>
    <xf numFmtId="0" fontId="2" fillId="0" borderId="0" xfId="2" applyFont="1" applyFill="1" applyBorder="1" applyProtection="1"/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10" fillId="0" borderId="0" xfId="0" applyFont="1"/>
    <xf numFmtId="0" fontId="0" fillId="0" borderId="0" xfId="0" applyAlignment="1">
      <alignment wrapText="1"/>
    </xf>
    <xf numFmtId="0" fontId="11" fillId="0" borderId="0" xfId="0" applyFont="1"/>
    <xf numFmtId="0" fontId="12" fillId="0" borderId="0" xfId="0" applyFont="1"/>
    <xf numFmtId="0" fontId="9" fillId="0" borderId="0" xfId="0" applyFont="1"/>
    <xf numFmtId="0" fontId="7" fillId="0" borderId="0" xfId="0" applyFont="1"/>
    <xf numFmtId="0" fontId="12" fillId="0" borderId="0" xfId="0" applyFont="1" applyAlignment="1">
      <alignment horizontal="left"/>
    </xf>
    <xf numFmtId="0" fontId="13" fillId="0" borderId="0" xfId="0" applyFont="1" applyAlignment="1">
      <alignment horizontal="center" vertical="top" wrapText="1"/>
    </xf>
    <xf numFmtId="0" fontId="8" fillId="0" borderId="4" xfId="0" applyFont="1" applyBorder="1"/>
    <xf numFmtId="0" fontId="0" fillId="0" borderId="12" xfId="0" applyBorder="1" applyAlignment="1">
      <alignment wrapText="1"/>
    </xf>
    <xf numFmtId="0" fontId="0" fillId="0" borderId="4" xfId="0" applyBorder="1"/>
    <xf numFmtId="0" fontId="0" fillId="0" borderId="10" xfId="0" applyBorder="1"/>
    <xf numFmtId="0" fontId="0" fillId="0" borderId="6" xfId="0" applyBorder="1"/>
    <xf numFmtId="0" fontId="14" fillId="6" borderId="1" xfId="0" applyFont="1" applyFill="1" applyBorder="1"/>
    <xf numFmtId="0" fontId="16" fillId="7" borderId="0" xfId="0" applyFont="1" applyFill="1"/>
    <xf numFmtId="49" fontId="0" fillId="0" borderId="0" xfId="0" applyNumberFormat="1"/>
    <xf numFmtId="0" fontId="8" fillId="0" borderId="0" xfId="0" applyFont="1" applyAlignment="1">
      <alignment horizontal="center" vertical="top" wrapText="1"/>
    </xf>
    <xf numFmtId="0" fontId="17" fillId="0" borderId="0" xfId="0" applyFont="1"/>
    <xf numFmtId="0" fontId="8" fillId="0" borderId="0" xfId="0" applyFont="1" applyAlignment="1">
      <alignment horizontal="left" wrapText="1"/>
    </xf>
    <xf numFmtId="0" fontId="18" fillId="0" borderId="0" xfId="0" applyFont="1" applyAlignment="1">
      <alignment horizontal="left"/>
    </xf>
    <xf numFmtId="0" fontId="8" fillId="0" borderId="13" xfId="0" applyFont="1" applyBorder="1"/>
    <xf numFmtId="0" fontId="8" fillId="2" borderId="7" xfId="1" applyFont="1" applyBorder="1" applyAlignment="1" applyProtection="1">
      <alignment horizontal="center" vertical="center" wrapText="1"/>
    </xf>
    <xf numFmtId="0" fontId="8" fillId="2" borderId="7" xfId="1" applyFont="1" applyBorder="1" applyAlignment="1" applyProtection="1">
      <alignment vertical="center" wrapText="1"/>
    </xf>
    <xf numFmtId="0" fontId="8" fillId="2" borderId="19" xfId="1" applyFont="1" applyBorder="1" applyAlignment="1" applyProtection="1">
      <alignment vertical="center" wrapText="1"/>
    </xf>
    <xf numFmtId="0" fontId="8" fillId="2" borderId="4" xfId="1" applyFont="1" applyBorder="1" applyAlignment="1" applyProtection="1">
      <alignment vertical="center" wrapText="1"/>
    </xf>
    <xf numFmtId="0" fontId="8" fillId="0" borderId="33" xfId="0" applyFont="1" applyBorder="1"/>
    <xf numFmtId="0" fontId="8" fillId="0" borderId="1" xfId="0" applyFont="1" applyBorder="1" applyProtection="1">
      <protection locked="0"/>
    </xf>
    <xf numFmtId="0" fontId="15" fillId="7" borderId="0" xfId="0" applyFont="1" applyFill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8" fillId="0" borderId="34" xfId="0" applyFont="1" applyBorder="1" applyAlignment="1">
      <alignment vertical="center"/>
    </xf>
    <xf numFmtId="0" fontId="8" fillId="0" borderId="35" xfId="0" applyFont="1" applyBorder="1" applyAlignment="1" applyProtection="1">
      <alignment vertical="center"/>
      <protection locked="0"/>
    </xf>
    <xf numFmtId="0" fontId="8" fillId="0" borderId="13" xfId="0" applyFont="1" applyBorder="1" applyAlignment="1">
      <alignment vertical="center"/>
    </xf>
    <xf numFmtId="0" fontId="8" fillId="0" borderId="36" xfId="0" applyFont="1" applyBorder="1" applyAlignment="1">
      <alignment vertical="center"/>
    </xf>
    <xf numFmtId="0" fontId="14" fillId="6" borderId="1" xfId="0" applyFont="1" applyFill="1" applyBorder="1" applyAlignment="1">
      <alignment vertical="center"/>
    </xf>
    <xf numFmtId="0" fontId="8" fillId="0" borderId="37" xfId="0" applyFont="1" applyBorder="1" applyAlignment="1" applyProtection="1">
      <alignment vertical="center"/>
      <protection locked="0"/>
    </xf>
    <xf numFmtId="0" fontId="8" fillId="0" borderId="33" xfId="0" applyFont="1" applyBorder="1" applyAlignment="1">
      <alignment vertical="center"/>
    </xf>
    <xf numFmtId="0" fontId="8" fillId="0" borderId="1" xfId="0" applyFont="1" applyBorder="1" applyAlignment="1" applyProtection="1">
      <alignment vertical="center"/>
      <protection locked="0"/>
    </xf>
    <xf numFmtId="0" fontId="8" fillId="0" borderId="7" xfId="0" applyFont="1" applyBorder="1" applyAlignment="1">
      <alignment vertical="center"/>
    </xf>
    <xf numFmtId="0" fontId="8" fillId="5" borderId="21" xfId="0" applyFont="1" applyFill="1" applyBorder="1" applyAlignment="1">
      <alignment vertical="center"/>
    </xf>
    <xf numFmtId="0" fontId="2" fillId="5" borderId="7" xfId="2" applyFont="1" applyFill="1" applyBorder="1" applyAlignment="1" applyProtection="1">
      <alignment vertical="center"/>
    </xf>
    <xf numFmtId="164" fontId="8" fillId="0" borderId="0" xfId="0" applyNumberFormat="1" applyFont="1" applyAlignment="1">
      <alignment vertical="center"/>
    </xf>
    <xf numFmtId="0" fontId="8" fillId="0" borderId="29" xfId="0" applyFont="1" applyBorder="1" applyAlignment="1">
      <alignment vertical="center"/>
    </xf>
    <xf numFmtId="0" fontId="2" fillId="5" borderId="10" xfId="2" applyFont="1" applyFill="1" applyBorder="1" applyAlignment="1" applyProtection="1">
      <alignment vertical="center"/>
    </xf>
    <xf numFmtId="164" fontId="8" fillId="0" borderId="6" xfId="0" applyNumberFormat="1" applyFont="1" applyBorder="1" applyAlignment="1">
      <alignment vertical="center"/>
    </xf>
    <xf numFmtId="0" fontId="2" fillId="5" borderId="21" xfId="2" applyFont="1" applyFill="1" applyBorder="1" applyAlignment="1" applyProtection="1">
      <alignment vertical="center"/>
    </xf>
    <xf numFmtId="0" fontId="8" fillId="2" borderId="9" xfId="1" applyFont="1" applyBorder="1" applyAlignment="1" applyProtection="1">
      <alignment horizontal="center" vertical="center" wrapText="1"/>
    </xf>
    <xf numFmtId="0" fontId="12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8" fillId="0" borderId="4" xfId="0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0" fontId="8" fillId="0" borderId="22" xfId="0" applyFont="1" applyBorder="1" applyAlignment="1">
      <alignment vertical="center"/>
    </xf>
    <xf numFmtId="0" fontId="2" fillId="5" borderId="5" xfId="2" applyFont="1" applyFill="1" applyBorder="1" applyAlignment="1" applyProtection="1">
      <alignment vertical="center"/>
    </xf>
    <xf numFmtId="0" fontId="14" fillId="4" borderId="1" xfId="3" applyFont="1" applyFill="1" applyBorder="1" applyAlignment="1" applyProtection="1">
      <alignment vertical="center"/>
    </xf>
    <xf numFmtId="0" fontId="2" fillId="0" borderId="0" xfId="2" applyFont="1" applyFill="1" applyBorder="1" applyAlignment="1" applyProtection="1">
      <alignment vertical="center"/>
    </xf>
    <xf numFmtId="0" fontId="9" fillId="0" borderId="12" xfId="0" applyFont="1" applyBorder="1" applyAlignment="1">
      <alignment horizontal="left" vertical="center"/>
    </xf>
    <xf numFmtId="0" fontId="8" fillId="0" borderId="12" xfId="0" applyFont="1" applyBorder="1" applyAlignment="1">
      <alignment vertical="center"/>
    </xf>
    <xf numFmtId="0" fontId="8" fillId="0" borderId="15" xfId="0" applyFont="1" applyBorder="1" applyAlignment="1">
      <alignment vertical="center"/>
    </xf>
    <xf numFmtId="0" fontId="8" fillId="0" borderId="16" xfId="0" applyFont="1" applyBorder="1" applyAlignment="1">
      <alignment vertical="center"/>
    </xf>
    <xf numFmtId="0" fontId="8" fillId="5" borderId="8" xfId="0" applyFont="1" applyFill="1" applyBorder="1" applyAlignment="1">
      <alignment vertical="center"/>
    </xf>
    <xf numFmtId="0" fontId="8" fillId="0" borderId="6" xfId="0" applyFont="1" applyBorder="1" applyAlignment="1">
      <alignment vertical="center"/>
    </xf>
    <xf numFmtId="0" fontId="0" fillId="0" borderId="0" xfId="0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18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14" fillId="4" borderId="1" xfId="0" applyFont="1" applyFill="1" applyBorder="1" applyAlignment="1">
      <alignment vertical="center"/>
    </xf>
    <xf numFmtId="0" fontId="8" fillId="5" borderId="9" xfId="0" applyFont="1" applyFill="1" applyBorder="1" applyAlignment="1">
      <alignment vertical="center"/>
    </xf>
    <xf numFmtId="0" fontId="8" fillId="5" borderId="7" xfId="0" applyFont="1" applyFill="1" applyBorder="1" applyAlignment="1">
      <alignment vertical="center"/>
    </xf>
    <xf numFmtId="0" fontId="8" fillId="0" borderId="30" xfId="0" applyFont="1" applyBorder="1" applyAlignment="1">
      <alignment vertical="center"/>
    </xf>
    <xf numFmtId="0" fontId="2" fillId="5" borderId="38" xfId="2" applyFont="1" applyFill="1" applyBorder="1" applyAlignment="1" applyProtection="1">
      <alignment vertical="center"/>
    </xf>
    <xf numFmtId="0" fontId="8" fillId="0" borderId="17" xfId="0" applyFont="1" applyBorder="1" applyAlignment="1">
      <alignment vertical="center"/>
    </xf>
    <xf numFmtId="0" fontId="8" fillId="5" borderId="39" xfId="0" applyFont="1" applyFill="1" applyBorder="1" applyAlignment="1">
      <alignment vertical="center"/>
    </xf>
    <xf numFmtId="0" fontId="9" fillId="0" borderId="4" xfId="0" applyFont="1" applyBorder="1" applyAlignment="1">
      <alignment horizontal="left" vertical="center"/>
    </xf>
    <xf numFmtId="0" fontId="18" fillId="0" borderId="0" xfId="0" applyFont="1" applyAlignment="1">
      <alignment vertical="center"/>
    </xf>
    <xf numFmtId="0" fontId="16" fillId="7" borderId="0" xfId="0" applyFont="1" applyFill="1" applyAlignment="1">
      <alignment vertical="center"/>
    </xf>
    <xf numFmtId="0" fontId="8" fillId="0" borderId="40" xfId="0" applyFont="1" applyBorder="1" applyAlignment="1">
      <alignment vertical="center"/>
    </xf>
    <xf numFmtId="0" fontId="2" fillId="5" borderId="32" xfId="2" applyFont="1" applyFill="1" applyBorder="1" applyAlignment="1" applyProtection="1">
      <alignment vertical="center"/>
    </xf>
    <xf numFmtId="0" fontId="8" fillId="5" borderId="31" xfId="0" applyFont="1" applyFill="1" applyBorder="1" applyAlignment="1">
      <alignment vertical="center"/>
    </xf>
    <xf numFmtId="0" fontId="8" fillId="0" borderId="41" xfId="0" applyFont="1" applyBorder="1" applyProtection="1">
      <protection locked="0"/>
    </xf>
    <xf numFmtId="0" fontId="2" fillId="5" borderId="38" xfId="2" applyFont="1" applyFill="1" applyBorder="1" applyProtection="1"/>
    <xf numFmtId="0" fontId="8" fillId="0" borderId="36" xfId="0" applyFont="1" applyBorder="1"/>
    <xf numFmtId="0" fontId="2" fillId="5" borderId="42" xfId="2" applyFont="1" applyFill="1" applyBorder="1" applyAlignment="1" applyProtection="1">
      <alignment vertical="center"/>
    </xf>
    <xf numFmtId="0" fontId="19" fillId="0" borderId="0" xfId="0" applyFont="1" applyAlignment="1">
      <alignment horizontal="left"/>
    </xf>
    <xf numFmtId="0" fontId="19" fillId="0" borderId="0" xfId="0" applyFont="1" applyAlignment="1">
      <alignment horizontal="left" vertical="center"/>
    </xf>
    <xf numFmtId="0" fontId="20" fillId="0" borderId="8" xfId="1" applyFont="1" applyFill="1" applyBorder="1" applyAlignment="1" applyProtection="1">
      <alignment horizontal="left" vertical="center" wrapText="1"/>
    </xf>
    <xf numFmtId="0" fontId="20" fillId="0" borderId="10" xfId="1" applyFont="1" applyFill="1" applyBorder="1" applyAlignment="1" applyProtection="1">
      <alignment horizontal="left" vertical="center" wrapText="1"/>
    </xf>
    <xf numFmtId="0" fontId="20" fillId="0" borderId="21" xfId="1" applyFont="1" applyFill="1" applyBorder="1" applyAlignment="1" applyProtection="1">
      <alignment horizontal="left" vertical="center" wrapText="1"/>
    </xf>
    <xf numFmtId="0" fontId="15" fillId="7" borderId="20" xfId="0" applyFont="1" applyFill="1" applyBorder="1" applyAlignment="1">
      <alignment horizontal="left"/>
    </xf>
    <xf numFmtId="0" fontId="15" fillId="7" borderId="0" xfId="0" applyFont="1" applyFill="1" applyAlignment="1">
      <alignment horizontal="left"/>
    </xf>
    <xf numFmtId="0" fontId="8" fillId="0" borderId="27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15" fillId="7" borderId="0" xfId="0" applyFont="1" applyFill="1" applyAlignment="1">
      <alignment horizontal="left" vertical="center"/>
    </xf>
    <xf numFmtId="0" fontId="8" fillId="0" borderId="24" xfId="0" applyFont="1" applyBorder="1" applyAlignment="1">
      <alignment horizontal="center"/>
    </xf>
    <xf numFmtId="0" fontId="8" fillId="0" borderId="23" xfId="0" applyFont="1" applyBorder="1" applyAlignment="1">
      <alignment horizontal="center"/>
    </xf>
    <xf numFmtId="0" fontId="8" fillId="0" borderId="24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20" fillId="0" borderId="8" xfId="1" applyFont="1" applyFill="1" applyBorder="1" applyAlignment="1" applyProtection="1">
      <alignment horizontal="left" vertical="center"/>
    </xf>
    <xf numFmtId="0" fontId="20" fillId="0" borderId="10" xfId="1" applyFont="1" applyFill="1" applyBorder="1" applyAlignment="1" applyProtection="1">
      <alignment horizontal="left" vertical="center"/>
    </xf>
    <xf numFmtId="0" fontId="20" fillId="0" borderId="21" xfId="1" applyFont="1" applyFill="1" applyBorder="1" applyAlignment="1" applyProtection="1">
      <alignment horizontal="left" vertical="center"/>
    </xf>
    <xf numFmtId="0" fontId="15" fillId="7" borderId="20" xfId="0" applyFont="1" applyFill="1" applyBorder="1" applyAlignment="1">
      <alignment horizontal="left" vertical="center"/>
    </xf>
    <xf numFmtId="0" fontId="19" fillId="0" borderId="0" xfId="0" applyFont="1" applyAlignment="1">
      <alignment vertical="center"/>
    </xf>
  </cellXfs>
  <cellStyles count="4">
    <cellStyle name="20 % - Accent6" xfId="1" builtinId="50"/>
    <cellStyle name="Calcul" xfId="2" builtinId="22"/>
    <cellStyle name="Normal" xfId="0" builtinId="0"/>
    <cellStyle name="Titre 4" xfId="3" builtinId="19"/>
  </cellStyles>
  <dxfs count="18">
    <dxf>
      <font>
        <b val="0"/>
        <i val="0"/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1"/>
  <sheetViews>
    <sheetView topLeftCell="A4" zoomScaleNormal="100" workbookViewId="0">
      <selection activeCell="F8" sqref="F8"/>
    </sheetView>
  </sheetViews>
  <sheetFormatPr baseColWidth="10" defaultColWidth="9.109375" defaultRowHeight="14.4" x14ac:dyDescent="0.3"/>
  <cols>
    <col min="1" max="4" width="10.44140625" customWidth="1"/>
    <col min="5" max="5" width="9.44140625" customWidth="1"/>
    <col min="7" max="7" width="10.44140625" customWidth="1"/>
    <col min="8" max="8" width="9.109375" customWidth="1"/>
    <col min="9" max="9" width="16.44140625" customWidth="1"/>
    <col min="10" max="10" width="0.88671875" customWidth="1"/>
    <col min="11" max="12" width="18.5546875" customWidth="1"/>
  </cols>
  <sheetData>
    <row r="1" spans="1:10" s="5" customFormat="1" ht="17.399999999999999" x14ac:dyDescent="0.3">
      <c r="A1" s="88" t="s">
        <v>50</v>
      </c>
      <c r="B1" s="88"/>
      <c r="C1" s="88"/>
      <c r="D1" s="88"/>
      <c r="E1" s="88"/>
      <c r="F1" s="88"/>
      <c r="G1" s="88"/>
      <c r="H1" s="88"/>
    </row>
    <row r="2" spans="1:10" s="5" customFormat="1" ht="15.6" x14ac:dyDescent="0.3">
      <c r="A2" s="8"/>
      <c r="B2" s="9"/>
      <c r="C2" s="9"/>
      <c r="D2" s="9"/>
      <c r="E2" s="9"/>
      <c r="F2" s="10"/>
      <c r="G2" s="10"/>
    </row>
    <row r="3" spans="1:10" s="5" customFormat="1" ht="16.2" thickBot="1" x14ac:dyDescent="0.35">
      <c r="A3" s="93" t="s">
        <v>35</v>
      </c>
      <c r="B3" s="94"/>
      <c r="C3" s="94"/>
      <c r="D3" s="94"/>
      <c r="E3" s="94"/>
      <c r="F3" s="94"/>
      <c r="G3" s="94"/>
      <c r="H3" s="94"/>
      <c r="I3" s="94"/>
    </row>
    <row r="4" spans="1:10" s="20" customFormat="1" ht="14.25" customHeight="1" thickBot="1" x14ac:dyDescent="0.35">
      <c r="A4" s="6"/>
      <c r="B4" s="6"/>
      <c r="C4" s="14"/>
      <c r="D4" s="6"/>
      <c r="E4" s="6"/>
      <c r="F4" s="6"/>
      <c r="G4" s="6"/>
      <c r="H4" s="6"/>
      <c r="I4" s="6"/>
      <c r="J4" s="6"/>
    </row>
    <row r="5" spans="1:10" ht="21.9" customHeight="1" thickBot="1" x14ac:dyDescent="0.35">
      <c r="A5" s="90" t="s">
        <v>59</v>
      </c>
      <c r="B5" s="91"/>
      <c r="C5" s="91"/>
      <c r="D5" s="91"/>
      <c r="E5" s="91"/>
      <c r="F5" s="91"/>
      <c r="G5" s="91"/>
      <c r="H5" s="91"/>
      <c r="I5" s="92"/>
    </row>
    <row r="6" spans="1:10" ht="15" thickBot="1" x14ac:dyDescent="0.35"/>
    <row r="7" spans="1:10" s="1" customFormat="1" thickBot="1" x14ac:dyDescent="0.3">
      <c r="A7" s="3" t="s">
        <v>65</v>
      </c>
      <c r="E7" s="25" t="s">
        <v>63</v>
      </c>
      <c r="F7" s="84"/>
      <c r="G7" s="30" t="s">
        <v>61</v>
      </c>
    </row>
    <row r="8" spans="1:10" s="1" customFormat="1" thickBot="1" x14ac:dyDescent="0.3">
      <c r="A8" s="3" t="s">
        <v>66</v>
      </c>
      <c r="E8" s="25" t="s">
        <v>64</v>
      </c>
      <c r="F8" s="31"/>
      <c r="G8" s="86" t="s">
        <v>61</v>
      </c>
    </row>
    <row r="9" spans="1:10" s="1" customFormat="1" thickBot="1" x14ac:dyDescent="0.3">
      <c r="A9" s="1" t="s">
        <v>43</v>
      </c>
      <c r="F9" s="85" t="e">
        <f>((ABS(F7-F8))/F8)*100</f>
        <v>#DIV/0!</v>
      </c>
      <c r="G9" s="18" t="s">
        <v>0</v>
      </c>
      <c r="H9" s="100" t="e">
        <f>IF(F9&lt;=2, "satisfait","ne satisfait pas")</f>
        <v>#DIV/0!</v>
      </c>
      <c r="I9" s="101"/>
    </row>
    <row r="10" spans="1:10" s="1" customFormat="1" ht="13.8" x14ac:dyDescent="0.25">
      <c r="B10" s="2"/>
      <c r="F10" s="13"/>
    </row>
    <row r="13" spans="1:10" s="7" customFormat="1" ht="15.75" customHeight="1" x14ac:dyDescent="0.25">
      <c r="A13" s="89" t="s">
        <v>36</v>
      </c>
      <c r="B13" s="89"/>
      <c r="C13" s="89"/>
      <c r="D13" s="89"/>
      <c r="E13" s="89"/>
      <c r="F13" s="89"/>
      <c r="G13" s="89"/>
      <c r="H13" s="89"/>
    </row>
    <row r="14" spans="1:10" s="7" customFormat="1" ht="13.8" x14ac:dyDescent="0.25">
      <c r="A14" s="11"/>
      <c r="B14" s="11"/>
      <c r="C14" s="11"/>
      <c r="D14" s="11"/>
      <c r="E14" s="11"/>
    </row>
    <row r="15" spans="1:10" s="1" customFormat="1" ht="15" x14ac:dyDescent="0.25">
      <c r="A15" s="32" t="s">
        <v>1</v>
      </c>
      <c r="B15" s="19"/>
      <c r="C15" s="19"/>
      <c r="D15" s="19"/>
      <c r="E15" s="19"/>
      <c r="F15" s="19"/>
      <c r="G15" s="19"/>
      <c r="H15" s="19"/>
      <c r="I15" s="19"/>
    </row>
    <row r="16" spans="1:10" s="1" customFormat="1" thickBot="1" x14ac:dyDescent="0.3">
      <c r="A16" s="4"/>
    </row>
    <row r="17" spans="1:9" s="1" customFormat="1" ht="21.9" customHeight="1" thickBot="1" x14ac:dyDescent="0.3">
      <c r="A17" s="90" t="s">
        <v>59</v>
      </c>
      <c r="B17" s="91"/>
      <c r="C17" s="91"/>
      <c r="D17" s="91"/>
      <c r="E17" s="91"/>
      <c r="F17" s="91"/>
      <c r="G17" s="91"/>
      <c r="H17" s="91"/>
      <c r="I17" s="92"/>
    </row>
    <row r="18" spans="1:9" s="1" customFormat="1" thickBot="1" x14ac:dyDescent="0.3">
      <c r="A18" s="4"/>
    </row>
    <row r="19" spans="1:9" s="1" customFormat="1" thickBot="1" x14ac:dyDescent="0.3">
      <c r="A19" s="33" t="s">
        <v>65</v>
      </c>
      <c r="B19" s="34"/>
      <c r="C19" s="34"/>
      <c r="D19" s="34"/>
      <c r="E19" s="35" t="s">
        <v>63</v>
      </c>
      <c r="F19" s="36"/>
      <c r="G19" s="34" t="s">
        <v>61</v>
      </c>
      <c r="H19" s="34"/>
      <c r="I19" s="34"/>
    </row>
    <row r="20" spans="1:9" s="1" customFormat="1" thickBot="1" x14ac:dyDescent="0.3">
      <c r="A20" s="33" t="s">
        <v>66</v>
      </c>
      <c r="B20" s="34"/>
      <c r="C20" s="34"/>
      <c r="D20" s="34"/>
      <c r="E20" s="37" t="s">
        <v>64</v>
      </c>
      <c r="F20" s="42"/>
      <c r="G20" s="38" t="s">
        <v>61</v>
      </c>
      <c r="H20" s="34"/>
      <c r="I20" s="34"/>
    </row>
    <row r="21" spans="1:9" s="1" customFormat="1" thickBot="1" x14ac:dyDescent="0.3">
      <c r="A21" s="34" t="s">
        <v>43</v>
      </c>
      <c r="B21" s="34"/>
      <c r="C21" s="34"/>
      <c r="D21" s="34"/>
      <c r="E21" s="34"/>
      <c r="F21" s="87" t="e">
        <f>((ABS(F19-F20))/F20)*100</f>
        <v>#DIV/0!</v>
      </c>
      <c r="G21" s="39" t="s">
        <v>0</v>
      </c>
      <c r="H21" s="102" t="e">
        <f>IF(F21&lt;=2, "satisfait","ne satisfait pas")</f>
        <v>#DIV/0!</v>
      </c>
      <c r="I21" s="103"/>
    </row>
    <row r="22" spans="1:9" s="1" customFormat="1" ht="13.8" x14ac:dyDescent="0.25">
      <c r="B22" s="2"/>
      <c r="F22" s="13"/>
    </row>
    <row r="23" spans="1:9" s="1" customFormat="1" ht="13.8" x14ac:dyDescent="0.25"/>
    <row r="24" spans="1:9" s="1" customFormat="1" ht="15" x14ac:dyDescent="0.25">
      <c r="A24" s="99" t="s">
        <v>35</v>
      </c>
      <c r="B24" s="99"/>
      <c r="C24" s="99"/>
      <c r="D24" s="99"/>
      <c r="E24" s="99"/>
      <c r="F24" s="99"/>
      <c r="G24" s="99"/>
      <c r="H24" s="99"/>
      <c r="I24" s="99"/>
    </row>
    <row r="25" spans="1:9" ht="15" thickBot="1" x14ac:dyDescent="0.35"/>
    <row r="26" spans="1:9" ht="15" thickBot="1" x14ac:dyDescent="0.35">
      <c r="A26" s="33" t="s">
        <v>76</v>
      </c>
      <c r="E26" s="37" t="s">
        <v>2</v>
      </c>
      <c r="F26" s="40"/>
      <c r="G26" s="41" t="s">
        <v>61</v>
      </c>
    </row>
    <row r="27" spans="1:9" ht="15" thickBot="1" x14ac:dyDescent="0.35">
      <c r="E27" s="37" t="s">
        <v>3</v>
      </c>
      <c r="F27" s="40"/>
      <c r="G27" s="41" t="s">
        <v>61</v>
      </c>
    </row>
    <row r="28" spans="1:9" ht="15" thickBot="1" x14ac:dyDescent="0.35">
      <c r="E28" s="37" t="s">
        <v>4</v>
      </c>
      <c r="F28" s="40"/>
      <c r="G28" s="41" t="s">
        <v>61</v>
      </c>
    </row>
    <row r="29" spans="1:9" ht="15" thickBot="1" x14ac:dyDescent="0.35">
      <c r="E29" s="37" t="s">
        <v>5</v>
      </c>
      <c r="F29" s="40"/>
      <c r="G29" s="41" t="s">
        <v>61</v>
      </c>
    </row>
    <row r="30" spans="1:9" ht="15" thickBot="1" x14ac:dyDescent="0.35">
      <c r="E30" s="37" t="s">
        <v>6</v>
      </c>
      <c r="F30" s="40"/>
      <c r="G30" s="41" t="s">
        <v>61</v>
      </c>
    </row>
    <row r="31" spans="1:9" ht="15" thickBot="1" x14ac:dyDescent="0.35">
      <c r="E31" s="37" t="s">
        <v>7</v>
      </c>
      <c r="F31" s="40"/>
      <c r="G31" s="41" t="s">
        <v>61</v>
      </c>
    </row>
    <row r="32" spans="1:9" ht="15" thickBot="1" x14ac:dyDescent="0.35">
      <c r="E32" s="37" t="s">
        <v>8</v>
      </c>
      <c r="F32" s="40"/>
      <c r="G32" s="41" t="s">
        <v>61</v>
      </c>
    </row>
    <row r="33" spans="1:12" ht="15" thickBot="1" x14ac:dyDescent="0.35">
      <c r="E33" s="37" t="s">
        <v>9</v>
      </c>
      <c r="F33" s="42"/>
      <c r="G33" s="34" t="s">
        <v>61</v>
      </c>
    </row>
    <row r="34" spans="1:12" ht="15" thickBot="1" x14ac:dyDescent="0.35">
      <c r="E34" s="37" t="s">
        <v>10</v>
      </c>
      <c r="F34" s="40"/>
      <c r="G34" s="41" t="s">
        <v>61</v>
      </c>
    </row>
    <row r="35" spans="1:12" ht="15" thickBot="1" x14ac:dyDescent="0.35">
      <c r="E35" s="37" t="s">
        <v>11</v>
      </c>
      <c r="F35" s="40"/>
      <c r="G35" s="41" t="s">
        <v>61</v>
      </c>
    </row>
    <row r="36" spans="1:12" ht="15" thickBot="1" x14ac:dyDescent="0.35"/>
    <row r="37" spans="1:12" ht="15" thickBot="1" x14ac:dyDescent="0.35">
      <c r="A37" s="33" t="s">
        <v>77</v>
      </c>
      <c r="G37" s="43" t="s">
        <v>78</v>
      </c>
      <c r="H37" s="44">
        <f>SUM(F26:F35)/10</f>
        <v>0</v>
      </c>
      <c r="I37" s="34" t="s">
        <v>61</v>
      </c>
    </row>
    <row r="38" spans="1:12" x14ac:dyDescent="0.3">
      <c r="A38" s="1"/>
      <c r="H38" s="15"/>
    </row>
    <row r="39" spans="1:12" x14ac:dyDescent="0.3">
      <c r="A39" s="33" t="s">
        <v>93</v>
      </c>
    </row>
    <row r="40" spans="1:12" ht="15" thickBot="1" x14ac:dyDescent="0.35">
      <c r="A40" s="3"/>
    </row>
    <row r="41" spans="1:12" ht="15" thickBot="1" x14ac:dyDescent="0.35">
      <c r="E41" s="37" t="s">
        <v>14</v>
      </c>
      <c r="F41" s="45" t="e">
        <f>ABS(((F26-H37)/H37)*100)</f>
        <v>#DIV/0!</v>
      </c>
      <c r="G41" s="46" t="s">
        <v>92</v>
      </c>
    </row>
    <row r="42" spans="1:12" ht="15" thickBot="1" x14ac:dyDescent="0.35">
      <c r="A42" s="12"/>
      <c r="E42" s="47" t="s">
        <v>15</v>
      </c>
      <c r="F42" s="48" t="e">
        <f>ABS(((F27-H37)/H37)*100)</f>
        <v>#DIV/0!</v>
      </c>
      <c r="G42" s="49" t="s">
        <v>92</v>
      </c>
    </row>
    <row r="43" spans="1:12" ht="15.75" customHeight="1" thickBot="1" x14ac:dyDescent="0.35">
      <c r="A43" s="12"/>
      <c r="E43" s="37" t="s">
        <v>16</v>
      </c>
      <c r="F43" s="45" t="e">
        <f>ABS(((F28-H37)/H37)*100)</f>
        <v>#DIV/0!</v>
      </c>
      <c r="G43" s="49" t="s">
        <v>92</v>
      </c>
      <c r="I43" s="21"/>
      <c r="J43" s="21"/>
      <c r="K43" s="21"/>
      <c r="L43" s="21"/>
    </row>
    <row r="44" spans="1:12" ht="15.75" customHeight="1" thickBot="1" x14ac:dyDescent="0.35">
      <c r="A44" s="12"/>
      <c r="E44" s="37" t="s">
        <v>17</v>
      </c>
      <c r="F44" s="45" t="e">
        <f>ABS(((F29-H37)/H37)*100)</f>
        <v>#DIV/0!</v>
      </c>
      <c r="G44" s="49" t="s">
        <v>92</v>
      </c>
      <c r="I44" s="21"/>
      <c r="J44" s="21"/>
      <c r="K44" s="21"/>
      <c r="L44" s="21"/>
    </row>
    <row r="45" spans="1:12" ht="15.75" customHeight="1" thickBot="1" x14ac:dyDescent="0.35">
      <c r="E45" s="37" t="s">
        <v>18</v>
      </c>
      <c r="F45" s="45" t="e">
        <f>ABS(((F30-H37)/H37)*100)</f>
        <v>#DIV/0!</v>
      </c>
      <c r="G45" s="46" t="s">
        <v>92</v>
      </c>
      <c r="I45" s="21"/>
      <c r="J45" s="21"/>
      <c r="K45" s="21"/>
      <c r="L45" s="21"/>
    </row>
    <row r="46" spans="1:12" ht="15" thickBot="1" x14ac:dyDescent="0.35">
      <c r="E46" s="37" t="s">
        <v>19</v>
      </c>
      <c r="F46" s="45" t="e">
        <f>ABS(((F31-H37)/H37)*100)</f>
        <v>#DIV/0!</v>
      </c>
      <c r="G46" s="49" t="s">
        <v>92</v>
      </c>
    </row>
    <row r="47" spans="1:12" ht="15" thickBot="1" x14ac:dyDescent="0.35">
      <c r="E47" s="37" t="s">
        <v>20</v>
      </c>
      <c r="F47" s="45" t="e">
        <f>ABS(((F32-H37)/H37)*100)</f>
        <v>#DIV/0!</v>
      </c>
      <c r="G47" s="46" t="s">
        <v>92</v>
      </c>
    </row>
    <row r="48" spans="1:12" ht="15" thickBot="1" x14ac:dyDescent="0.35">
      <c r="E48" s="37" t="s">
        <v>21</v>
      </c>
      <c r="F48" s="45" t="e">
        <f>ABS(((F33-H37)/H37)*100)</f>
        <v>#DIV/0!</v>
      </c>
      <c r="G48" s="49" t="s">
        <v>92</v>
      </c>
    </row>
    <row r="49" spans="1:9" ht="15" thickBot="1" x14ac:dyDescent="0.35">
      <c r="E49" s="37" t="s">
        <v>22</v>
      </c>
      <c r="F49" s="45" t="e">
        <f>ABS(((F34-H37)/H37)*100)</f>
        <v>#DIV/0!</v>
      </c>
      <c r="G49" s="49" t="s">
        <v>92</v>
      </c>
    </row>
    <row r="50" spans="1:9" ht="15" thickBot="1" x14ac:dyDescent="0.35">
      <c r="E50" s="47" t="s">
        <v>23</v>
      </c>
      <c r="F50" s="50" t="e">
        <f>ABS(((F35-H37)/H37)*100)</f>
        <v>#DIV/0!</v>
      </c>
      <c r="G50" s="46" t="s">
        <v>92</v>
      </c>
    </row>
    <row r="51" spans="1:9" x14ac:dyDescent="0.3">
      <c r="E51" s="1"/>
      <c r="F51" s="2"/>
      <c r="G51" s="1"/>
      <c r="H51" s="2"/>
    </row>
    <row r="52" spans="1:9" ht="15" thickBot="1" x14ac:dyDescent="0.35">
      <c r="D52" s="1"/>
      <c r="E52" s="2"/>
      <c r="F52" s="1"/>
      <c r="G52" s="2"/>
    </row>
    <row r="53" spans="1:9" ht="21.9" customHeight="1" thickBot="1" x14ac:dyDescent="0.35">
      <c r="A53" s="104" t="s">
        <v>94</v>
      </c>
      <c r="B53" s="105"/>
      <c r="C53" s="105"/>
      <c r="D53" s="105"/>
      <c r="E53" s="105"/>
      <c r="F53" s="105"/>
      <c r="G53" s="105"/>
      <c r="H53" s="105"/>
      <c r="I53" s="106"/>
    </row>
    <row r="54" spans="1:9" ht="15" thickBot="1" x14ac:dyDescent="0.35">
      <c r="A54" s="16"/>
      <c r="D54" s="1"/>
      <c r="E54" s="2"/>
      <c r="F54" s="1"/>
      <c r="G54" s="2"/>
    </row>
    <row r="55" spans="1:9" ht="28.2" thickBot="1" x14ac:dyDescent="0.35">
      <c r="A55" s="26" t="s">
        <v>51</v>
      </c>
      <c r="B55" s="26" t="s">
        <v>37</v>
      </c>
      <c r="C55" s="26" t="s">
        <v>38</v>
      </c>
      <c r="D55" s="51" t="s">
        <v>39</v>
      </c>
      <c r="E55" s="17"/>
      <c r="F55" s="1"/>
      <c r="G55" s="2"/>
    </row>
    <row r="56" spans="1:9" ht="15.75" customHeight="1" thickBot="1" x14ac:dyDescent="0.35">
      <c r="A56" s="26" t="s">
        <v>12</v>
      </c>
      <c r="B56" s="27" t="s">
        <v>57</v>
      </c>
      <c r="C56" s="28" t="s">
        <v>52</v>
      </c>
      <c r="D56" s="28" t="s">
        <v>53</v>
      </c>
      <c r="E56" s="95" t="str">
        <f>IF(H37=0,"#N/A",IF(H37&lt;300,IF(OR(COUNTIF(F41:F50,"&gt;10")&gt;2,COUNTIF(F41:F50,"&gt;20")&gt;0),"ne satisfait pas","satisfait"),IF(OR(COUNTIF(F41:F50,"&gt;7,5")&gt;2,COUNTIF(F41:F50,"&gt;15")&gt;0),"ne satisfait pas","satisfait")))</f>
        <v>#N/A</v>
      </c>
      <c r="F56" s="96"/>
      <c r="G56" s="2"/>
    </row>
    <row r="57" spans="1:9" ht="15.75" customHeight="1" thickBot="1" x14ac:dyDescent="0.35">
      <c r="A57" s="26" t="s">
        <v>13</v>
      </c>
      <c r="B57" s="27" t="s">
        <v>56</v>
      </c>
      <c r="C57" s="29" t="s">
        <v>54</v>
      </c>
      <c r="D57" s="27" t="s">
        <v>55</v>
      </c>
      <c r="E57" s="97"/>
      <c r="F57" s="98"/>
      <c r="G57" s="2"/>
    </row>
    <row r="58" spans="1:9" x14ac:dyDescent="0.3">
      <c r="B58" s="15"/>
      <c r="C58" s="15"/>
    </row>
    <row r="59" spans="1:9" ht="15.6" x14ac:dyDescent="0.3">
      <c r="A59" s="22"/>
    </row>
    <row r="60" spans="1:9" x14ac:dyDescent="0.3">
      <c r="A60" s="4"/>
      <c r="B60" s="1"/>
      <c r="C60" s="1"/>
    </row>
    <row r="61" spans="1:9" x14ac:dyDescent="0.3">
      <c r="A61" s="4"/>
      <c r="B61" s="1"/>
      <c r="C61" s="1"/>
    </row>
    <row r="62" spans="1:9" ht="15.75" customHeight="1" x14ac:dyDescent="0.3">
      <c r="A62" s="23"/>
      <c r="B62" s="23"/>
      <c r="C62" s="23"/>
      <c r="D62" s="23"/>
      <c r="E62" s="23"/>
      <c r="F62" s="23"/>
      <c r="G62" s="23"/>
    </row>
    <row r="63" spans="1:9" x14ac:dyDescent="0.3">
      <c r="A63" s="4"/>
      <c r="B63" s="1"/>
      <c r="C63" s="1"/>
    </row>
    <row r="64" spans="1:9" x14ac:dyDescent="0.3">
      <c r="A64" s="1"/>
      <c r="B64" s="1"/>
      <c r="C64" s="1"/>
    </row>
    <row r="65" spans="1:8" x14ac:dyDescent="0.3">
      <c r="A65" s="1"/>
      <c r="B65" s="1"/>
      <c r="C65" s="1"/>
    </row>
    <row r="66" spans="1:8" x14ac:dyDescent="0.3">
      <c r="A66" s="1"/>
      <c r="B66" s="2"/>
      <c r="C66" s="1"/>
    </row>
    <row r="68" spans="1:8" x14ac:dyDescent="0.3">
      <c r="A68" s="4"/>
      <c r="B68" s="1"/>
      <c r="C68" s="1"/>
      <c r="D68" s="1"/>
      <c r="E68" s="1"/>
    </row>
    <row r="69" spans="1:8" x14ac:dyDescent="0.3">
      <c r="A69" s="4"/>
      <c r="B69" s="1"/>
      <c r="C69" s="1"/>
      <c r="D69" s="1"/>
      <c r="E69" s="1"/>
    </row>
    <row r="70" spans="1:8" x14ac:dyDescent="0.3">
      <c r="A70" s="3"/>
      <c r="B70" s="1"/>
      <c r="C70" s="1"/>
      <c r="D70" s="1"/>
      <c r="E70" s="1"/>
    </row>
    <row r="71" spans="1:8" x14ac:dyDescent="0.3">
      <c r="A71" s="3"/>
      <c r="B71" s="1"/>
      <c r="C71" s="1"/>
      <c r="D71" s="1"/>
      <c r="E71" s="1"/>
      <c r="G71" s="1"/>
      <c r="H71" s="1"/>
    </row>
    <row r="72" spans="1:8" x14ac:dyDescent="0.3">
      <c r="A72" s="3"/>
      <c r="B72" s="1"/>
      <c r="C72" s="1"/>
      <c r="D72" s="1"/>
      <c r="E72" s="1"/>
    </row>
    <row r="73" spans="1:8" x14ac:dyDescent="0.3">
      <c r="A73" s="1"/>
      <c r="B73" s="1"/>
      <c r="C73" s="1"/>
      <c r="D73" s="1"/>
      <c r="E73" s="1"/>
      <c r="F73" s="1"/>
    </row>
    <row r="74" spans="1:8" x14ac:dyDescent="0.3">
      <c r="A74" s="24"/>
    </row>
    <row r="75" spans="1:8" x14ac:dyDescent="0.3">
      <c r="A75" s="3"/>
      <c r="D75" s="1"/>
      <c r="E75" s="1"/>
    </row>
    <row r="76" spans="1:8" x14ac:dyDescent="0.3">
      <c r="D76" s="1"/>
      <c r="E76" s="1"/>
    </row>
    <row r="77" spans="1:8" x14ac:dyDescent="0.3">
      <c r="D77" s="1"/>
      <c r="E77" s="1"/>
    </row>
    <row r="78" spans="1:8" x14ac:dyDescent="0.3">
      <c r="D78" s="1"/>
      <c r="E78" s="1"/>
    </row>
    <row r="79" spans="1:8" x14ac:dyDescent="0.3">
      <c r="D79" s="1"/>
      <c r="E79" s="1"/>
    </row>
    <row r="80" spans="1:8" x14ac:dyDescent="0.3">
      <c r="D80" s="1"/>
      <c r="E80" s="1"/>
    </row>
    <row r="81" spans="1:7" x14ac:dyDescent="0.3">
      <c r="D81" s="1"/>
      <c r="E81" s="1"/>
    </row>
    <row r="82" spans="1:7" x14ac:dyDescent="0.3">
      <c r="D82" s="1"/>
      <c r="E82" s="1"/>
    </row>
    <row r="83" spans="1:7" x14ac:dyDescent="0.3">
      <c r="D83" s="1"/>
      <c r="E83" s="1"/>
    </row>
    <row r="84" spans="1:7" x14ac:dyDescent="0.3">
      <c r="D84" s="1"/>
      <c r="E84" s="1"/>
    </row>
    <row r="86" spans="1:7" x14ac:dyDescent="0.3">
      <c r="A86" s="3"/>
      <c r="E86" s="1"/>
      <c r="F86" s="1"/>
    </row>
    <row r="88" spans="1:7" x14ac:dyDescent="0.3">
      <c r="A88" s="3"/>
      <c r="E88" s="1"/>
      <c r="F88" s="1"/>
    </row>
    <row r="89" spans="1:7" x14ac:dyDescent="0.3">
      <c r="A89" s="3"/>
      <c r="E89" s="1"/>
      <c r="F89" s="1"/>
    </row>
    <row r="91" spans="1:7" ht="15" customHeight="1" x14ac:dyDescent="0.3">
      <c r="A91" s="23"/>
      <c r="B91" s="23"/>
      <c r="C91" s="23"/>
      <c r="D91" s="23"/>
      <c r="E91" s="23"/>
      <c r="F91" s="23"/>
      <c r="G91" s="23"/>
    </row>
    <row r="93" spans="1:7" x14ac:dyDescent="0.3">
      <c r="A93" s="3"/>
      <c r="E93" s="1"/>
      <c r="F93" s="1"/>
    </row>
    <row r="95" spans="1:7" x14ac:dyDescent="0.3">
      <c r="A95" s="3"/>
      <c r="B95" s="2"/>
      <c r="C95" s="1"/>
    </row>
    <row r="97" spans="1:7" ht="15.75" customHeight="1" x14ac:dyDescent="0.3">
      <c r="A97" s="23"/>
      <c r="B97" s="23"/>
      <c r="C97" s="23"/>
      <c r="D97" s="23"/>
      <c r="E97" s="23"/>
      <c r="F97" s="23"/>
      <c r="G97" s="23"/>
    </row>
    <row r="99" spans="1:7" x14ac:dyDescent="0.3">
      <c r="A99" s="1"/>
      <c r="B99" s="1"/>
    </row>
    <row r="100" spans="1:7" x14ac:dyDescent="0.3">
      <c r="A100" s="1"/>
      <c r="B100" s="1"/>
    </row>
    <row r="102" spans="1:7" ht="15.6" x14ac:dyDescent="0.3">
      <c r="A102" s="22"/>
    </row>
    <row r="104" spans="1:7" x14ac:dyDescent="0.3">
      <c r="A104" s="4"/>
      <c r="B104" s="1"/>
      <c r="C104" s="1"/>
    </row>
    <row r="105" spans="1:7" x14ac:dyDescent="0.3">
      <c r="A105" s="4"/>
      <c r="B105" s="1"/>
      <c r="C105" s="1"/>
    </row>
    <row r="106" spans="1:7" x14ac:dyDescent="0.3">
      <c r="A106" s="3"/>
      <c r="B106" s="1"/>
      <c r="C106" s="1"/>
    </row>
    <row r="107" spans="1:7" x14ac:dyDescent="0.3">
      <c r="A107" s="3"/>
      <c r="B107" s="1"/>
      <c r="C107" s="1"/>
    </row>
    <row r="108" spans="1:7" x14ac:dyDescent="0.3">
      <c r="A108" s="3"/>
      <c r="B108" s="1"/>
      <c r="C108" s="1"/>
      <c r="D108" s="1"/>
      <c r="E108" s="1"/>
    </row>
    <row r="109" spans="1:7" x14ac:dyDescent="0.3">
      <c r="A109" s="1"/>
      <c r="B109" s="1"/>
      <c r="C109" s="1"/>
    </row>
    <row r="110" spans="1:7" x14ac:dyDescent="0.3">
      <c r="A110" s="3"/>
      <c r="D110" s="1"/>
      <c r="E110" s="1"/>
    </row>
    <row r="111" spans="1:7" x14ac:dyDescent="0.3">
      <c r="D111" s="1"/>
      <c r="E111" s="1"/>
    </row>
    <row r="112" spans="1:7" x14ac:dyDescent="0.3">
      <c r="D112" s="1"/>
      <c r="E112" s="1"/>
    </row>
    <row r="113" spans="1:7" x14ac:dyDescent="0.3">
      <c r="D113" s="1"/>
      <c r="E113" s="1"/>
    </row>
    <row r="114" spans="1:7" x14ac:dyDescent="0.3">
      <c r="D114" s="1"/>
      <c r="E114" s="1"/>
    </row>
    <row r="115" spans="1:7" x14ac:dyDescent="0.3">
      <c r="D115" s="1"/>
      <c r="E115" s="1"/>
    </row>
    <row r="116" spans="1:7" x14ac:dyDescent="0.3">
      <c r="D116" s="1"/>
      <c r="E116" s="1"/>
    </row>
    <row r="117" spans="1:7" x14ac:dyDescent="0.3">
      <c r="D117" s="1"/>
      <c r="E117" s="1"/>
    </row>
    <row r="118" spans="1:7" x14ac:dyDescent="0.3">
      <c r="D118" s="1"/>
      <c r="E118" s="1"/>
    </row>
    <row r="119" spans="1:7" x14ac:dyDescent="0.3">
      <c r="D119" s="1"/>
      <c r="E119" s="1"/>
    </row>
    <row r="121" spans="1:7" x14ac:dyDescent="0.3">
      <c r="A121" s="3"/>
      <c r="E121" s="1"/>
      <c r="F121" s="1"/>
    </row>
    <row r="124" spans="1:7" ht="15.75" customHeight="1" x14ac:dyDescent="0.3">
      <c r="A124" s="23"/>
      <c r="B124" s="23"/>
      <c r="C124" s="23"/>
      <c r="D124" s="23"/>
      <c r="E124" s="23"/>
      <c r="F124" s="23"/>
      <c r="G124" s="23"/>
    </row>
    <row r="126" spans="1:7" x14ac:dyDescent="0.3">
      <c r="A126" s="3"/>
      <c r="B126" s="2"/>
      <c r="C126" s="1"/>
    </row>
    <row r="128" spans="1:7" ht="15.75" customHeight="1" x14ac:dyDescent="0.3">
      <c r="A128" s="23"/>
      <c r="B128" s="23"/>
      <c r="C128" s="23"/>
      <c r="D128" s="23"/>
      <c r="E128" s="23"/>
      <c r="F128" s="23"/>
      <c r="G128" s="23"/>
    </row>
    <row r="130" spans="1:3" x14ac:dyDescent="0.3">
      <c r="A130" s="1"/>
      <c r="B130" s="1"/>
    </row>
    <row r="131" spans="1:3" x14ac:dyDescent="0.3">
      <c r="A131" s="1"/>
      <c r="B131" s="1"/>
      <c r="C131" s="1"/>
    </row>
  </sheetData>
  <sheetProtection sheet="1" selectLockedCells="1"/>
  <protectedRanges>
    <protectedRange sqref="F7:F8 F19:F20 H26:H31 H33:H35" name="Range3"/>
    <protectedRange sqref="F26:F35" name="Range3_1"/>
  </protectedRanges>
  <mergeCells count="10">
    <mergeCell ref="E56:F57"/>
    <mergeCell ref="A24:I24"/>
    <mergeCell ref="H9:I9"/>
    <mergeCell ref="H21:I21"/>
    <mergeCell ref="A53:I53"/>
    <mergeCell ref="A1:H1"/>
    <mergeCell ref="A13:H13"/>
    <mergeCell ref="A5:I5"/>
    <mergeCell ref="A17:I17"/>
    <mergeCell ref="A3:I3"/>
  </mergeCells>
  <conditionalFormatting sqref="E56">
    <cfRule type="cellIs" dxfId="17" priority="1" operator="equal">
      <formula>"ne satisfait pas"</formula>
    </cfRule>
    <cfRule type="cellIs" dxfId="16" priority="2" operator="equal">
      <formula>"satisfait"</formula>
    </cfRule>
  </conditionalFormatting>
  <conditionalFormatting sqref="H9">
    <cfRule type="cellIs" dxfId="15" priority="11" operator="equal">
      <formula>"ne satisfait pas"</formula>
    </cfRule>
    <cfRule type="cellIs" dxfId="14" priority="12" operator="equal">
      <formula>"satisfait"</formula>
    </cfRule>
  </conditionalFormatting>
  <conditionalFormatting sqref="H21">
    <cfRule type="cellIs" dxfId="13" priority="9" operator="equal">
      <formula>"ne satisfait pas"</formula>
    </cfRule>
    <cfRule type="cellIs" dxfId="12" priority="10" operator="equal">
      <formula>"satisfait"</formula>
    </cfRule>
  </conditionalFormatting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46"/>
  <sheetViews>
    <sheetView zoomScaleNormal="100" workbookViewId="0">
      <selection activeCell="G8" sqref="G8"/>
    </sheetView>
  </sheetViews>
  <sheetFormatPr baseColWidth="10" defaultColWidth="9.109375" defaultRowHeight="13.8" x14ac:dyDescent="0.3"/>
  <cols>
    <col min="1" max="10" width="9.109375" style="34"/>
    <col min="11" max="11" width="1.88671875" style="34" customWidth="1"/>
    <col min="12" max="16384" width="9.109375" style="34"/>
  </cols>
  <sheetData>
    <row r="1" spans="1:10" ht="17.399999999999999" x14ac:dyDescent="0.3">
      <c r="A1" s="108" t="s">
        <v>40</v>
      </c>
      <c r="B1" s="108"/>
      <c r="C1" s="108"/>
      <c r="D1" s="108"/>
      <c r="E1" s="108"/>
      <c r="F1" s="108"/>
      <c r="G1" s="108"/>
      <c r="H1" s="108"/>
      <c r="I1" s="108"/>
    </row>
    <row r="2" spans="1:10" x14ac:dyDescent="0.3">
      <c r="A2" s="52"/>
    </row>
    <row r="3" spans="1:10" ht="16.5" customHeight="1" x14ac:dyDescent="0.3">
      <c r="A3" s="107" t="s">
        <v>1</v>
      </c>
      <c r="B3" s="99"/>
      <c r="C3" s="99"/>
      <c r="D3" s="99"/>
      <c r="E3" s="99"/>
      <c r="F3" s="99"/>
      <c r="G3" s="99"/>
      <c r="H3" s="99"/>
      <c r="I3" s="99"/>
      <c r="J3" s="99"/>
    </row>
    <row r="4" spans="1:10" ht="14.4" thickBot="1" x14ac:dyDescent="0.35">
      <c r="A4" s="53"/>
    </row>
    <row r="5" spans="1:10" ht="21.9" customHeight="1" thickBot="1" x14ac:dyDescent="0.35">
      <c r="A5" s="90" t="s">
        <v>59</v>
      </c>
      <c r="B5" s="91"/>
      <c r="C5" s="91"/>
      <c r="D5" s="91"/>
      <c r="E5" s="91"/>
      <c r="F5" s="91"/>
      <c r="G5" s="91"/>
      <c r="H5" s="91"/>
      <c r="I5" s="91"/>
      <c r="J5" s="92"/>
    </row>
    <row r="6" spans="1:10" ht="14.4" thickBot="1" x14ac:dyDescent="0.35">
      <c r="A6" s="53"/>
      <c r="H6" s="54"/>
    </row>
    <row r="7" spans="1:10" ht="14.4" thickBot="1" x14ac:dyDescent="0.35">
      <c r="A7" s="33" t="s">
        <v>65</v>
      </c>
      <c r="F7" s="37" t="s">
        <v>63</v>
      </c>
      <c r="G7" s="42"/>
      <c r="H7" s="34" t="s">
        <v>61</v>
      </c>
    </row>
    <row r="8" spans="1:10" ht="14.4" thickBot="1" x14ac:dyDescent="0.35">
      <c r="A8" s="33" t="s">
        <v>66</v>
      </c>
      <c r="F8" s="37" t="s">
        <v>64</v>
      </c>
      <c r="G8" s="42"/>
      <c r="H8" s="74" t="s">
        <v>61</v>
      </c>
    </row>
    <row r="9" spans="1:10" ht="14.4" thickBot="1" x14ac:dyDescent="0.35">
      <c r="A9" s="34" t="s">
        <v>43</v>
      </c>
      <c r="F9" s="56"/>
      <c r="G9" s="75" t="e">
        <f>((ABS(G7-G8))/G8)*100</f>
        <v>#DIV/0!</v>
      </c>
      <c r="H9" s="58" t="s">
        <v>0</v>
      </c>
      <c r="I9" s="102" t="e">
        <f>IF(G9&lt;=2, "satisfait","ne satisfait pas")</f>
        <v>#DIV/0!</v>
      </c>
      <c r="J9" s="103"/>
    </row>
    <row r="10" spans="1:10" x14ac:dyDescent="0.3">
      <c r="B10" s="59"/>
      <c r="H10" s="54"/>
    </row>
    <row r="12" spans="1:10" ht="16.5" customHeight="1" thickBot="1" x14ac:dyDescent="0.35">
      <c r="A12" s="107" t="s">
        <v>35</v>
      </c>
      <c r="B12" s="99"/>
      <c r="C12" s="99"/>
      <c r="D12" s="99"/>
      <c r="E12" s="99"/>
      <c r="F12" s="99"/>
      <c r="G12" s="99"/>
      <c r="H12" s="99"/>
      <c r="I12" s="99"/>
      <c r="J12" s="99"/>
    </row>
    <row r="13" spans="1:10" ht="14.4" thickBot="1" x14ac:dyDescent="0.35">
      <c r="A13" s="60"/>
      <c r="B13" s="61"/>
      <c r="C13" s="61"/>
    </row>
    <row r="14" spans="1:10" ht="14.4" thickBot="1" x14ac:dyDescent="0.35">
      <c r="A14" s="33" t="s">
        <v>65</v>
      </c>
      <c r="F14" s="63"/>
      <c r="G14" s="67" t="s">
        <v>63</v>
      </c>
      <c r="H14" s="42"/>
      <c r="I14" s="34" t="s">
        <v>61</v>
      </c>
    </row>
    <row r="15" spans="1:10" ht="14.4" thickBot="1" x14ac:dyDescent="0.35">
      <c r="A15" s="33" t="s">
        <v>68</v>
      </c>
      <c r="G15" s="76" t="s">
        <v>67</v>
      </c>
      <c r="H15" s="42"/>
    </row>
    <row r="16" spans="1:10" ht="14.4" thickBot="1" x14ac:dyDescent="0.35">
      <c r="A16" s="34" t="s">
        <v>69</v>
      </c>
      <c r="G16" s="43" t="s">
        <v>64</v>
      </c>
      <c r="H16" s="77" t="e">
        <f>H14/H15</f>
        <v>#DIV/0!</v>
      </c>
      <c r="I16" s="65" t="s">
        <v>61</v>
      </c>
    </row>
    <row r="17" spans="1:9" ht="4.3499999999999996" customHeight="1" thickBot="1" x14ac:dyDescent="0.35">
      <c r="G17" s="62"/>
      <c r="H17" s="66"/>
    </row>
    <row r="18" spans="1:9" ht="14.4" thickBot="1" x14ac:dyDescent="0.35">
      <c r="A18" s="33" t="s">
        <v>72</v>
      </c>
      <c r="G18" s="55" t="s">
        <v>70</v>
      </c>
      <c r="H18" s="42"/>
      <c r="I18" s="34" t="s">
        <v>61</v>
      </c>
    </row>
    <row r="19" spans="1:9" ht="14.4" thickBot="1" x14ac:dyDescent="0.35">
      <c r="A19" s="33" t="s">
        <v>73</v>
      </c>
      <c r="G19" s="43" t="s">
        <v>71</v>
      </c>
      <c r="H19" s="77">
        <f>H18/10</f>
        <v>0</v>
      </c>
      <c r="I19" s="65" t="s">
        <v>61</v>
      </c>
    </row>
    <row r="20" spans="1:9" ht="4.3499999999999996" customHeight="1" thickBot="1" x14ac:dyDescent="0.35">
      <c r="A20" s="33"/>
      <c r="H20" s="66"/>
    </row>
    <row r="21" spans="1:9" ht="13.65" customHeight="1" thickBot="1" x14ac:dyDescent="0.35">
      <c r="A21" s="33" t="s">
        <v>87</v>
      </c>
      <c r="G21" s="43" t="s">
        <v>88</v>
      </c>
      <c r="H21" s="64" t="e">
        <f>H16+H19</f>
        <v>#DIV/0!</v>
      </c>
      <c r="I21" s="65" t="s">
        <v>61</v>
      </c>
    </row>
    <row r="22" spans="1:9" ht="14.4" thickBot="1" x14ac:dyDescent="0.35">
      <c r="A22" s="33"/>
      <c r="E22" s="62"/>
      <c r="H22" s="54"/>
    </row>
    <row r="23" spans="1:9" ht="14.4" thickBot="1" x14ac:dyDescent="0.35">
      <c r="A23" s="33" t="s">
        <v>62</v>
      </c>
      <c r="E23" s="37" t="s">
        <v>24</v>
      </c>
      <c r="F23" s="42"/>
      <c r="G23" s="34" t="s">
        <v>61</v>
      </c>
    </row>
    <row r="24" spans="1:9" ht="14.4" thickBot="1" x14ac:dyDescent="0.35">
      <c r="E24" s="37" t="s">
        <v>25</v>
      </c>
      <c r="F24" s="42"/>
      <c r="G24" s="34" t="s">
        <v>61</v>
      </c>
    </row>
    <row r="25" spans="1:9" ht="14.4" thickBot="1" x14ac:dyDescent="0.35">
      <c r="E25" s="37" t="s">
        <v>26</v>
      </c>
      <c r="F25" s="42"/>
      <c r="G25" s="34" t="s">
        <v>61</v>
      </c>
    </row>
    <row r="26" spans="1:9" ht="14.4" thickBot="1" x14ac:dyDescent="0.35">
      <c r="E26" s="37" t="s">
        <v>27</v>
      </c>
      <c r="F26" s="42"/>
      <c r="G26" s="34" t="s">
        <v>61</v>
      </c>
    </row>
    <row r="27" spans="1:9" ht="14.4" thickBot="1" x14ac:dyDescent="0.35">
      <c r="E27" s="37" t="s">
        <v>28</v>
      </c>
      <c r="F27" s="42"/>
      <c r="G27" s="34" t="s">
        <v>61</v>
      </c>
    </row>
    <row r="28" spans="1:9" ht="14.4" thickBot="1" x14ac:dyDescent="0.35">
      <c r="E28" s="37" t="s">
        <v>29</v>
      </c>
      <c r="F28" s="42"/>
      <c r="G28" s="34" t="s">
        <v>61</v>
      </c>
    </row>
    <row r="29" spans="1:9" ht="14.4" thickBot="1" x14ac:dyDescent="0.35">
      <c r="E29" s="37" t="s">
        <v>30</v>
      </c>
      <c r="F29" s="42"/>
      <c r="G29" s="34" t="s">
        <v>61</v>
      </c>
    </row>
    <row r="30" spans="1:9" ht="14.4" thickBot="1" x14ac:dyDescent="0.35">
      <c r="E30" s="37" t="s">
        <v>31</v>
      </c>
      <c r="F30" s="42"/>
      <c r="G30" s="34" t="s">
        <v>61</v>
      </c>
    </row>
    <row r="31" spans="1:9" ht="14.4" thickBot="1" x14ac:dyDescent="0.35">
      <c r="E31" s="37" t="s">
        <v>32</v>
      </c>
      <c r="F31" s="42"/>
      <c r="G31" s="34" t="s">
        <v>61</v>
      </c>
    </row>
    <row r="32" spans="1:9" ht="14.4" thickBot="1" x14ac:dyDescent="0.35">
      <c r="E32" s="37" t="s">
        <v>33</v>
      </c>
      <c r="F32" s="42"/>
      <c r="G32" s="34" t="s">
        <v>61</v>
      </c>
    </row>
    <row r="33" spans="1:10" ht="14.4" thickBot="1" x14ac:dyDescent="0.35"/>
    <row r="34" spans="1:10" ht="14.4" thickBot="1" x14ac:dyDescent="0.35">
      <c r="A34" s="33" t="s">
        <v>74</v>
      </c>
      <c r="H34" s="43" t="s">
        <v>78</v>
      </c>
      <c r="I34" s="64">
        <f>(SUM(F23:F32))/10</f>
        <v>0</v>
      </c>
      <c r="J34" s="65" t="s">
        <v>61</v>
      </c>
    </row>
    <row r="35" spans="1:10" ht="14.4" thickBot="1" x14ac:dyDescent="0.35">
      <c r="H35" s="68"/>
    </row>
    <row r="36" spans="1:10" ht="35.1" customHeight="1" thickBot="1" x14ac:dyDescent="0.35">
      <c r="A36" s="90" t="s">
        <v>48</v>
      </c>
      <c r="B36" s="91"/>
      <c r="C36" s="91"/>
      <c r="D36" s="91"/>
      <c r="E36" s="91"/>
      <c r="F36" s="91"/>
      <c r="G36" s="91"/>
      <c r="H36" s="91"/>
      <c r="I36" s="91"/>
      <c r="J36" s="92"/>
    </row>
    <row r="37" spans="1:10" ht="14.4" thickBot="1" x14ac:dyDescent="0.35">
      <c r="H37" s="54"/>
      <c r="I37" s="69"/>
    </row>
    <row r="38" spans="1:10" ht="14.4" thickBot="1" x14ac:dyDescent="0.35">
      <c r="A38" s="33" t="s">
        <v>75</v>
      </c>
      <c r="H38" s="43" t="s">
        <v>89</v>
      </c>
      <c r="I38" s="64">
        <f>I34-H19</f>
        <v>0</v>
      </c>
      <c r="J38" s="65" t="s">
        <v>61</v>
      </c>
    </row>
    <row r="39" spans="1:10" ht="14.4" thickBot="1" x14ac:dyDescent="0.35"/>
    <row r="40" spans="1:10" ht="14.4" thickBot="1" x14ac:dyDescent="0.35">
      <c r="A40" s="33" t="s">
        <v>44</v>
      </c>
      <c r="F40" s="70"/>
      <c r="G40" s="57" t="e">
        <f>((ABS(I38-H16))/H16)*100</f>
        <v>#DIV/0!</v>
      </c>
      <c r="H40" s="71" t="s">
        <v>34</v>
      </c>
      <c r="I40" s="102" t="e">
        <f>IF(G40&lt;=3, "satisfait","ne satisfait pas")</f>
        <v>#DIV/0!</v>
      </c>
      <c r="J40" s="103"/>
    </row>
    <row r="41" spans="1:10" x14ac:dyDescent="0.3">
      <c r="A41" s="33"/>
      <c r="B41" s="59"/>
    </row>
    <row r="42" spans="1:10" ht="14.4" thickBot="1" x14ac:dyDescent="0.35"/>
    <row r="43" spans="1:10" ht="21.9" customHeight="1" thickBot="1" x14ac:dyDescent="0.35">
      <c r="A43" s="90" t="s">
        <v>49</v>
      </c>
      <c r="B43" s="91"/>
      <c r="C43" s="91"/>
      <c r="D43" s="91"/>
      <c r="E43" s="91"/>
      <c r="F43" s="91"/>
      <c r="G43" s="91"/>
      <c r="H43" s="91"/>
      <c r="I43" s="91"/>
      <c r="J43" s="92"/>
    </row>
    <row r="44" spans="1:10" ht="14.4" thickBot="1" x14ac:dyDescent="0.35"/>
    <row r="45" spans="1:10" ht="15" customHeight="1" thickBot="1" x14ac:dyDescent="0.35">
      <c r="A45" s="34" t="s">
        <v>90</v>
      </c>
      <c r="G45" s="72" t="e">
        <f>(H16*0.9)+H19</f>
        <v>#DIV/0!</v>
      </c>
      <c r="H45" s="65" t="s">
        <v>61</v>
      </c>
      <c r="I45" s="95" t="e">
        <f>IF(OR(MIN(F23:F32)&lt;G45,MAX(F23:F32) &gt;G46) = TRUE, "ne satisfait pas","satisfait")</f>
        <v>#DIV/0!</v>
      </c>
      <c r="J45" s="96"/>
    </row>
    <row r="46" spans="1:10" ht="15" customHeight="1" thickBot="1" x14ac:dyDescent="0.35">
      <c r="A46" s="34" t="s">
        <v>91</v>
      </c>
      <c r="F46" s="70"/>
      <c r="G46" s="73" t="e">
        <f>(H16*1.1)+H19</f>
        <v>#DIV/0!</v>
      </c>
      <c r="H46" s="65" t="s">
        <v>61</v>
      </c>
      <c r="I46" s="97"/>
      <c r="J46" s="98"/>
    </row>
  </sheetData>
  <sheetProtection sheet="1" selectLockedCells="1"/>
  <protectedRanges>
    <protectedRange sqref="G7:G8" name="Range1"/>
    <protectedRange sqref="H14:H16 H18" name="Range1_1"/>
    <protectedRange sqref="F23:F32" name="Range1_2"/>
  </protectedRanges>
  <mergeCells count="9">
    <mergeCell ref="I45:J46"/>
    <mergeCell ref="A3:J3"/>
    <mergeCell ref="A1:I1"/>
    <mergeCell ref="A5:J5"/>
    <mergeCell ref="A36:J36"/>
    <mergeCell ref="A43:J43"/>
    <mergeCell ref="I9:J9"/>
    <mergeCell ref="I40:J40"/>
    <mergeCell ref="A12:J12"/>
  </mergeCells>
  <conditionalFormatting sqref="I9">
    <cfRule type="cellIs" dxfId="11" priority="7" operator="equal">
      <formula>"ne satisfait pas"</formula>
    </cfRule>
    <cfRule type="cellIs" dxfId="10" priority="8" operator="equal">
      <formula>"satisfait"</formula>
    </cfRule>
  </conditionalFormatting>
  <conditionalFormatting sqref="I40">
    <cfRule type="cellIs" dxfId="9" priority="3" operator="equal">
      <formula>"ne satisfait pas"</formula>
    </cfRule>
    <cfRule type="cellIs" dxfId="8" priority="4" operator="equal">
      <formula>"satisfait"</formula>
    </cfRule>
  </conditionalFormatting>
  <conditionalFormatting sqref="I45">
    <cfRule type="cellIs" dxfId="7" priority="1" operator="equal">
      <formula>"ne satisfait pas"</formula>
    </cfRule>
    <cfRule type="cellIs" dxfId="6" priority="2" operator="equal">
      <formula>"satisfait"</formula>
    </cfRule>
  </conditionalFormatting>
  <pageMargins left="0.25" right="0.25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40"/>
  <sheetViews>
    <sheetView tabSelected="1" zoomScaleNormal="100" workbookViewId="0">
      <selection activeCell="G8" sqref="G8"/>
    </sheetView>
  </sheetViews>
  <sheetFormatPr baseColWidth="10" defaultColWidth="9.109375" defaultRowHeight="14.4" x14ac:dyDescent="0.3"/>
  <cols>
    <col min="1" max="9" width="9.109375" style="66"/>
    <col min="10" max="10" width="9.109375" style="66" customWidth="1"/>
    <col min="11" max="11" width="1.5546875" style="66" customWidth="1"/>
    <col min="12" max="16384" width="9.109375" style="66"/>
  </cols>
  <sheetData>
    <row r="1" spans="1:10" ht="17.399999999999999" x14ac:dyDescent="0.3">
      <c r="A1" s="108" t="s">
        <v>41</v>
      </c>
      <c r="B1" s="108"/>
      <c r="C1" s="108"/>
      <c r="D1" s="108"/>
      <c r="E1" s="108"/>
      <c r="F1" s="108"/>
      <c r="G1" s="108"/>
      <c r="H1" s="108"/>
      <c r="I1" s="108"/>
    </row>
    <row r="2" spans="1:10" s="34" customFormat="1" ht="13.8" x14ac:dyDescent="0.3"/>
    <row r="3" spans="1:10" s="34" customFormat="1" ht="15" x14ac:dyDescent="0.3">
      <c r="A3" s="99" t="s">
        <v>1</v>
      </c>
      <c r="B3" s="99"/>
      <c r="C3" s="99"/>
      <c r="D3" s="99"/>
      <c r="E3" s="99"/>
      <c r="F3" s="99"/>
      <c r="G3" s="99"/>
      <c r="H3" s="99"/>
      <c r="I3" s="99"/>
      <c r="J3" s="99"/>
    </row>
    <row r="4" spans="1:10" s="34" customFormat="1" thickBot="1" x14ac:dyDescent="0.35">
      <c r="A4" s="53"/>
    </row>
    <row r="5" spans="1:10" s="34" customFormat="1" ht="35.1" customHeight="1" thickBot="1" x14ac:dyDescent="0.35">
      <c r="A5" s="90" t="s">
        <v>79</v>
      </c>
      <c r="B5" s="91"/>
      <c r="C5" s="91"/>
      <c r="D5" s="91"/>
      <c r="E5" s="91"/>
      <c r="F5" s="91"/>
      <c r="G5" s="91"/>
      <c r="H5" s="91"/>
      <c r="I5" s="91"/>
      <c r="J5" s="92"/>
    </row>
    <row r="6" spans="1:10" s="34" customFormat="1" thickBot="1" x14ac:dyDescent="0.35">
      <c r="A6" s="78"/>
      <c r="B6" s="54"/>
      <c r="C6" s="54"/>
      <c r="D6" s="54"/>
      <c r="E6" s="54"/>
      <c r="F6" s="54"/>
      <c r="G6" s="81"/>
      <c r="H6" s="54"/>
      <c r="I6" s="54"/>
    </row>
    <row r="7" spans="1:10" s="34" customFormat="1" thickBot="1" x14ac:dyDescent="0.35">
      <c r="A7" s="33" t="s">
        <v>65</v>
      </c>
      <c r="F7" s="37" t="s">
        <v>63</v>
      </c>
      <c r="G7" s="42"/>
      <c r="H7" s="34" t="s">
        <v>60</v>
      </c>
    </row>
    <row r="8" spans="1:10" s="34" customFormat="1" thickBot="1" x14ac:dyDescent="0.35">
      <c r="A8" s="33" t="s">
        <v>66</v>
      </c>
      <c r="F8" s="37" t="s">
        <v>64</v>
      </c>
      <c r="G8" s="42"/>
      <c r="H8" s="74" t="s">
        <v>60</v>
      </c>
    </row>
    <row r="9" spans="1:10" s="34" customFormat="1" thickBot="1" x14ac:dyDescent="0.35">
      <c r="A9" s="34" t="s">
        <v>43</v>
      </c>
      <c r="F9" s="56"/>
      <c r="G9" s="82" t="e">
        <f>((ABS(G7-G8))/G8)*100</f>
        <v>#DIV/0!</v>
      </c>
      <c r="H9" s="71" t="s">
        <v>0</v>
      </c>
      <c r="I9" s="102" t="e">
        <f>IF(G9&lt;=2, "satisfait","ne satisfait pas")</f>
        <v>#DIV/0!</v>
      </c>
      <c r="J9" s="103"/>
    </row>
    <row r="10" spans="1:10" s="34" customFormat="1" ht="13.8" x14ac:dyDescent="0.3">
      <c r="G10" s="79"/>
    </row>
    <row r="11" spans="1:10" s="34" customFormat="1" ht="13.8" x14ac:dyDescent="0.3"/>
    <row r="12" spans="1:10" s="34" customFormat="1" ht="15" x14ac:dyDescent="0.3">
      <c r="A12" s="32" t="s">
        <v>35</v>
      </c>
      <c r="B12" s="80"/>
      <c r="C12" s="80"/>
      <c r="D12" s="80"/>
      <c r="E12" s="80"/>
      <c r="F12" s="80"/>
      <c r="G12" s="80"/>
      <c r="H12" s="80"/>
      <c r="I12" s="80"/>
      <c r="J12" s="80"/>
    </row>
    <row r="13" spans="1:10" s="34" customFormat="1" thickBot="1" x14ac:dyDescent="0.35">
      <c r="A13" s="53"/>
    </row>
    <row r="14" spans="1:10" s="34" customFormat="1" thickBot="1" x14ac:dyDescent="0.35">
      <c r="A14" s="33" t="s">
        <v>80</v>
      </c>
      <c r="H14" s="37" t="s">
        <v>83</v>
      </c>
      <c r="I14" s="40"/>
      <c r="J14" s="41" t="s">
        <v>60</v>
      </c>
    </row>
    <row r="15" spans="1:10" s="34" customFormat="1" thickBot="1" x14ac:dyDescent="0.35">
      <c r="A15" s="33" t="s">
        <v>81</v>
      </c>
      <c r="H15" s="76" t="s">
        <v>84</v>
      </c>
      <c r="I15" s="40"/>
      <c r="J15" s="41"/>
    </row>
    <row r="16" spans="1:10" s="34" customFormat="1" thickBot="1" x14ac:dyDescent="0.35">
      <c r="A16" s="33" t="s">
        <v>82</v>
      </c>
      <c r="H16" s="43" t="s">
        <v>64</v>
      </c>
      <c r="I16" s="83" t="e">
        <f>I14/I15</f>
        <v>#DIV/0!</v>
      </c>
      <c r="J16" s="65" t="s">
        <v>60</v>
      </c>
    </row>
    <row r="17" spans="1:10" s="34" customFormat="1" thickBot="1" x14ac:dyDescent="0.35">
      <c r="I17" s="54"/>
    </row>
    <row r="18" spans="1:10" s="34" customFormat="1" thickBot="1" x14ac:dyDescent="0.35">
      <c r="A18" s="33" t="s">
        <v>85</v>
      </c>
      <c r="F18" s="37" t="s">
        <v>2</v>
      </c>
      <c r="G18" s="40"/>
      <c r="H18" s="41" t="s">
        <v>60</v>
      </c>
    </row>
    <row r="19" spans="1:10" s="34" customFormat="1" thickBot="1" x14ac:dyDescent="0.35">
      <c r="F19" s="37" t="s">
        <v>3</v>
      </c>
      <c r="G19" s="40"/>
      <c r="H19" s="41" t="s">
        <v>60</v>
      </c>
    </row>
    <row r="20" spans="1:10" s="34" customFormat="1" thickBot="1" x14ac:dyDescent="0.35">
      <c r="F20" s="37" t="s">
        <v>4</v>
      </c>
      <c r="G20" s="40"/>
      <c r="H20" s="41" t="s">
        <v>60</v>
      </c>
    </row>
    <row r="21" spans="1:10" s="34" customFormat="1" thickBot="1" x14ac:dyDescent="0.35">
      <c r="F21" s="37" t="s">
        <v>5</v>
      </c>
      <c r="G21" s="40"/>
      <c r="H21" s="41" t="s">
        <v>60</v>
      </c>
    </row>
    <row r="22" spans="1:10" s="34" customFormat="1" thickBot="1" x14ac:dyDescent="0.35">
      <c r="F22" s="37" t="s">
        <v>6</v>
      </c>
      <c r="G22" s="40"/>
      <c r="H22" s="41" t="s">
        <v>60</v>
      </c>
    </row>
    <row r="23" spans="1:10" s="34" customFormat="1" thickBot="1" x14ac:dyDescent="0.35">
      <c r="F23" s="37" t="s">
        <v>7</v>
      </c>
      <c r="G23" s="40"/>
      <c r="H23" s="41" t="s">
        <v>60</v>
      </c>
    </row>
    <row r="24" spans="1:10" s="34" customFormat="1" thickBot="1" x14ac:dyDescent="0.35">
      <c r="F24" s="37" t="s">
        <v>8</v>
      </c>
      <c r="G24" s="40"/>
      <c r="H24" s="41" t="s">
        <v>60</v>
      </c>
    </row>
    <row r="25" spans="1:10" s="34" customFormat="1" thickBot="1" x14ac:dyDescent="0.35">
      <c r="F25" s="37" t="s">
        <v>9</v>
      </c>
      <c r="G25" s="40"/>
      <c r="H25" s="41" t="s">
        <v>60</v>
      </c>
    </row>
    <row r="26" spans="1:10" s="34" customFormat="1" thickBot="1" x14ac:dyDescent="0.35">
      <c r="F26" s="37" t="s">
        <v>10</v>
      </c>
      <c r="G26" s="40"/>
      <c r="H26" s="41" t="s">
        <v>60</v>
      </c>
    </row>
    <row r="27" spans="1:10" s="34" customFormat="1" thickBot="1" x14ac:dyDescent="0.35">
      <c r="F27" s="37" t="s">
        <v>11</v>
      </c>
      <c r="G27" s="40"/>
      <c r="H27" s="41" t="s">
        <v>60</v>
      </c>
    </row>
    <row r="28" spans="1:10" s="34" customFormat="1" thickBot="1" x14ac:dyDescent="0.35">
      <c r="I28" s="68"/>
    </row>
    <row r="29" spans="1:10" s="34" customFormat="1" thickBot="1" x14ac:dyDescent="0.35">
      <c r="A29" s="33" t="s">
        <v>86</v>
      </c>
      <c r="H29" s="43" t="s">
        <v>78</v>
      </c>
      <c r="I29" s="44">
        <f>(SUM(G18:G27))/10</f>
        <v>0</v>
      </c>
      <c r="J29" s="34" t="s">
        <v>60</v>
      </c>
    </row>
    <row r="30" spans="1:10" s="34" customFormat="1" ht="13.8" x14ac:dyDescent="0.3"/>
    <row r="31" spans="1:10" s="34" customFormat="1" thickBot="1" x14ac:dyDescent="0.35"/>
    <row r="32" spans="1:10" s="34" customFormat="1" ht="35.1" customHeight="1" thickBot="1" x14ac:dyDescent="0.35">
      <c r="A32" s="90" t="s">
        <v>42</v>
      </c>
      <c r="B32" s="91"/>
      <c r="C32" s="91"/>
      <c r="D32" s="91"/>
      <c r="E32" s="91"/>
      <c r="F32" s="91"/>
      <c r="G32" s="91"/>
      <c r="H32" s="91"/>
      <c r="I32" s="91"/>
      <c r="J32" s="92"/>
    </row>
    <row r="33" spans="1:10" s="34" customFormat="1" thickBot="1" x14ac:dyDescent="0.35">
      <c r="F33" s="54"/>
    </row>
    <row r="34" spans="1:10" s="34" customFormat="1" thickBot="1" x14ac:dyDescent="0.35">
      <c r="A34" s="33" t="s">
        <v>45</v>
      </c>
      <c r="F34" s="70"/>
      <c r="G34" s="57" t="e">
        <f>((ABS(I29-I16))/I16)*100</f>
        <v>#DIV/0!</v>
      </c>
      <c r="H34" s="71" t="s">
        <v>34</v>
      </c>
      <c r="I34" s="102" t="e">
        <f>IF(G34&lt;=3, "satisfait","ne satisfait pas")</f>
        <v>#DIV/0!</v>
      </c>
      <c r="J34" s="103"/>
    </row>
    <row r="35" spans="1:10" s="34" customFormat="1" ht="13.8" x14ac:dyDescent="0.3">
      <c r="A35" s="33"/>
      <c r="C35" s="59"/>
    </row>
    <row r="36" spans="1:10" ht="15" thickBot="1" x14ac:dyDescent="0.35"/>
    <row r="37" spans="1:10" ht="21.9" customHeight="1" thickBot="1" x14ac:dyDescent="0.35">
      <c r="A37" s="90" t="s">
        <v>58</v>
      </c>
      <c r="B37" s="91"/>
      <c r="C37" s="91"/>
      <c r="D37" s="91"/>
      <c r="E37" s="91"/>
      <c r="F37" s="91"/>
      <c r="G37" s="91"/>
      <c r="H37" s="91"/>
      <c r="I37" s="91"/>
      <c r="J37" s="92"/>
    </row>
    <row r="38" spans="1:10" ht="15" thickBot="1" x14ac:dyDescent="0.35"/>
    <row r="39" spans="1:10" ht="15" thickBot="1" x14ac:dyDescent="0.35">
      <c r="A39" s="34" t="s">
        <v>46</v>
      </c>
      <c r="G39" s="64" t="e">
        <f>(I16*0.9)</f>
        <v>#DIV/0!</v>
      </c>
      <c r="H39" s="65" t="s">
        <v>60</v>
      </c>
      <c r="I39" s="95" t="e">
        <f>IF(OR(MIN(G18:G27)&lt;G39,MAX(G18:G27) &gt;G40) = TRUE, "ne satisfait pas","satisfait")</f>
        <v>#DIV/0!</v>
      </c>
      <c r="J39" s="96"/>
    </row>
    <row r="40" spans="1:10" ht="15" thickBot="1" x14ac:dyDescent="0.35">
      <c r="A40" s="34" t="s">
        <v>47</v>
      </c>
      <c r="G40" s="73" t="e">
        <f>(I16*1.1)</f>
        <v>#DIV/0!</v>
      </c>
      <c r="H40" s="34" t="s">
        <v>60</v>
      </c>
      <c r="I40" s="97"/>
      <c r="J40" s="98"/>
    </row>
  </sheetData>
  <sheetProtection sheet="1" selectLockedCells="1"/>
  <mergeCells count="8">
    <mergeCell ref="I39:J40"/>
    <mergeCell ref="A1:I1"/>
    <mergeCell ref="A5:J5"/>
    <mergeCell ref="A32:J32"/>
    <mergeCell ref="A37:J37"/>
    <mergeCell ref="A3:J3"/>
    <mergeCell ref="I9:J9"/>
    <mergeCell ref="I34:J34"/>
  </mergeCells>
  <conditionalFormatting sqref="I9">
    <cfRule type="cellIs" dxfId="5" priority="5" operator="equal">
      <formula>"ne satisfait pas"</formula>
    </cfRule>
    <cfRule type="cellIs" dxfId="4" priority="6" operator="equal">
      <formula>"satisfait"</formula>
    </cfRule>
  </conditionalFormatting>
  <conditionalFormatting sqref="I34">
    <cfRule type="cellIs" dxfId="3" priority="7" operator="equal">
      <formula>"ne satisfait pas"</formula>
    </cfRule>
    <cfRule type="cellIs" dxfId="2" priority="8" operator="equal">
      <formula>"satisfait"</formula>
    </cfRule>
  </conditionalFormatting>
  <conditionalFormatting sqref="I39">
    <cfRule type="cellIs" dxfId="1" priority="1" operator="equal">
      <formula>"ne satisfait pas"</formula>
    </cfRule>
    <cfRule type="cellIs" dxfId="0" priority="2" operator="equal">
      <formula>"satisfait"</formula>
    </cfRule>
  </conditionalFormatting>
  <pageMargins left="0.25" right="0.25" top="0.75" bottom="0.75" header="0.3" footer="0.3"/>
  <pageSetup paperSize="9" orientation="portrait" r:id="rId1"/>
  <ignoredErrors>
    <ignoredError sqref="G34" evalError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APB_Document" ma:contentTypeID="0x0101003E0624CA0DBB4B10AEA95596B8B5951D00844CA903AA8DF744A57CEF7E216313E3" ma:contentTypeVersion="11" ma:contentTypeDescription="Document APB content type that will be used for documents' metadata description on the APB sites." ma:contentTypeScope="" ma:versionID="1e04bb6d94def1b6329dd26a9b298fd9">
  <xsd:schema xmlns:xsd="http://www.w3.org/2001/XMLSchema" xmlns:xs="http://www.w3.org/2001/XMLSchema" xmlns:p="http://schemas.microsoft.com/office/2006/metadata/properties" xmlns:ns2="77284E84-4C9F-4DA4-91B3-5E25CAB3FB64" targetNamespace="http://schemas.microsoft.com/office/2006/metadata/properties" ma:root="true" ma:fieldsID="f77b9757569489bf52d732e657d1bf21" ns2:_="">
    <xsd:import namespace="77284E84-4C9F-4DA4-91B3-5E25CAB3FB64"/>
    <xsd:element name="properties">
      <xsd:complexType>
        <xsd:sequence>
          <xsd:element name="documentManagement">
            <xsd:complexType>
              <xsd:all>
                <xsd:element ref="ns2:APB_DocumentId" minOccurs="0"/>
                <xsd:element ref="ns2:APB_DocumentNumber" minOccurs="0"/>
                <xsd:element ref="ns2:APB_DocumentDescription" minOccurs="0"/>
                <xsd:element ref="ns2:APB_DocumentInternalRef" minOccurs="0"/>
                <xsd:element ref="ns2:APB_DocumentExternalRef" minOccurs="0"/>
                <xsd:element ref="ns2:APB_OriginalAuthor" minOccurs="0"/>
                <xsd:element ref="ns2:APB_DocumentOriginalOwner" minOccurs="0"/>
                <xsd:element ref="ns2:APB_Document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284E84-4C9F-4DA4-91B3-5E25CAB3FB64" elementFormDefault="qualified">
    <xsd:import namespace="http://schemas.microsoft.com/office/2006/documentManagement/types"/>
    <xsd:import namespace="http://schemas.microsoft.com/office/infopath/2007/PartnerControls"/>
    <xsd:element name="APB_DocumentId" ma:index="8" nillable="true" ma:displayName="Document Id" ma:indexed="true" ma:internalName="APB_DocumentId" ma:readOnly="false">
      <xsd:simpleType>
        <xsd:restriction base="dms:Text"/>
      </xsd:simpleType>
    </xsd:element>
    <xsd:element name="APB_DocumentNumber" ma:index="10" nillable="true" ma:displayName="Document number" ma:indexed="true" ma:internalName="APB_DocumentNumber" ma:readOnly="false">
      <xsd:simpleType>
        <xsd:restriction base="dms:Text"/>
      </xsd:simpleType>
    </xsd:element>
    <xsd:element name="APB_DocumentDescription" ma:index="11" nillable="true" ma:displayName="Document description" ma:internalName="APB_DocumentDescription" ma:readOnly="false">
      <xsd:simpleType>
        <xsd:restriction base="dms:Note"/>
      </xsd:simpleType>
    </xsd:element>
    <xsd:element name="APB_DocumentInternalRef" ma:index="12" nillable="true" ma:displayName="Internal Reference" ma:internalName="APB_DocumentInternalRef" ma:readOnly="false">
      <xsd:simpleType>
        <xsd:restriction base="dms:Text"/>
      </xsd:simpleType>
    </xsd:element>
    <xsd:element name="APB_DocumentExternalRef" ma:index="13" nillable="true" ma:displayName="External Reference" ma:internalName="APB_DocumentExternalRef" ma:readOnly="false">
      <xsd:simpleType>
        <xsd:restriction base="dms:Text"/>
      </xsd:simpleType>
    </xsd:element>
    <xsd:element name="APB_OriginalAuthor" ma:index="14" nillable="true" ma:displayName="Document original author" ma:internalName="APB_OriginalAuthor" ma:readOnly="false">
      <xsd:simpleType>
        <xsd:restriction base="dms:Text"/>
      </xsd:simpleType>
    </xsd:element>
    <xsd:element name="APB_DocumentOriginalOwner" ma:index="15" nillable="true" ma:displayName="Document original owner" ma:internalName="APB_DocumentOriginalOwner" ma:readOnly="false">
      <xsd:simpleType>
        <xsd:restriction base="dms:Text"/>
      </xsd:simpleType>
    </xsd:element>
    <xsd:element name="APB_DocumentDate" ma:index="18" nillable="true" ma:displayName="Document date" ma:format="DateOnly" ma:internalName="APB_DocumentDat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PB_DocumentDescription xmlns="77284E84-4C9F-4DA4-91B3-5E25CAB3FB64" xsi:nil="true"/>
    <APB_DocumentNumber xmlns="77284E84-4C9F-4DA4-91B3-5E25CAB3FB64">2010-00001420</APB_DocumentNumber>
    <APB_OriginalAuthor xmlns="77284E84-4C9F-4DA4-91B3-5E25CAB3FB64" xsi:nil="true"/>
    <APB_DocumentDate xmlns="77284E84-4C9F-4DA4-91B3-5E25CAB3FB64">2010-04-07T00:00:00+00:00</APB_DocumentDate>
    <APB_DocumentInternalRef xmlns="77284E84-4C9F-4DA4-91B3-5E25CAB3FB64" xsi:nil="true"/>
    <APB_DocumentExternalRef xmlns="77284E84-4C9F-4DA4-91B3-5E25CAB3FB64" xsi:nil="true"/>
    <APB_DocumentId xmlns="77284E84-4C9F-4DA4-91B3-5E25CAB3FB64">90464</APB_DocumentId>
    <APB_DocumentOriginalOwner xmlns="77284E84-4C9F-4DA4-91B3-5E25CAB3FB64" xsi:nil="true"/>
  </documentManagement>
</p:properties>
</file>

<file path=customXml/item3.xml><?xml version="1.0" encoding="utf-8"?>
<LongProperties xmlns="http://schemas.microsoft.com/office/2006/metadata/longPropertie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E08D92C-3B2D-4764-853E-37B0979D6D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7284E84-4C9F-4DA4-91B3-5E25CAB3FB6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00AEC16-F5A1-4BEE-92BB-94B74DD84557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77284E84-4C9F-4DA4-91B3-5E25CAB3FB64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8EAD1A5-96D6-46DA-9618-B077920B25A5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4066DB9B-FF8E-4DB9-A7E1-03517990ED6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</vt:i4>
      </vt:variant>
    </vt:vector>
  </HeadingPairs>
  <TitlesOfParts>
    <vt:vector size="6" baseType="lpstr">
      <vt:lpstr>Poudre</vt:lpstr>
      <vt:lpstr>Gélules</vt:lpstr>
      <vt:lpstr>Suppositoires</vt:lpstr>
      <vt:lpstr>_Ms1</vt:lpstr>
      <vt:lpstr>Gélules!Zone_d_impression</vt:lpstr>
      <vt:lpstr>Suppositoires!Zone_d_impression</vt:lpstr>
    </vt:vector>
  </TitlesOfParts>
  <Company>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Kwaliteit in de apotheek - Controle van bereidingen</dc:title>
  <dc:creator>nduq</dc:creator>
  <cp:lastModifiedBy>jessica friquet</cp:lastModifiedBy>
  <cp:lastPrinted>2019-10-18T10:48:13Z</cp:lastPrinted>
  <dcterms:created xsi:type="dcterms:W3CDTF">2010-03-25T13:50:13Z</dcterms:created>
  <dcterms:modified xsi:type="dcterms:W3CDTF">2025-02-10T13:01:47Z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0x0101003E0624CA0DBB4B10AEA95596B8B5951D</vt:lpwstr>
  </property>
  <property fmtid="{D5CDD505-2E9C-101B-9397-08002B2CF9AE}" pid="3" name="Content Type">
    <vt:lpwstr>APB_Document</vt:lpwstr>
  </property>
  <property fmtid="{D5CDD505-2E9C-101B-9397-08002B2CF9AE}" pid="4" name="APB_DocumentLanguage">
    <vt:lpwstr>2</vt:lpwstr>
  </property>
  <property fmtid="{D5CDD505-2E9C-101B-9397-08002B2CF9AE}" pid="5" name="APB_DocumentType">
    <vt:lpwstr>3</vt:lpwstr>
  </property>
</Properties>
</file>